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/>
  <mc:AlternateContent xmlns:mc="http://schemas.openxmlformats.org/markup-compatibility/2006">
    <mc:Choice Requires="x15">
      <x15ac:absPath xmlns:x15ac="http://schemas.microsoft.com/office/spreadsheetml/2010/11/ac" url="https://d.docs.live.net/5cd1f9a641903ed5/CLIENTS/sotsiaalkindlustuse hange/lastemaja väli suvi 24/"/>
    </mc:Choice>
  </mc:AlternateContent>
  <xr:revisionPtr revIDLastSave="249" documentId="8_{180ABD20-D5F8-1C48-AEC2-4EBA2F25B803}" xr6:coauthVersionLast="47" xr6:coauthVersionMax="47" xr10:uidLastSave="{90DA7512-487D-1442-B8BE-ECC5B9921A46}"/>
  <bookViews>
    <workbookView xWindow="160" yWindow="600" windowWidth="28580" windowHeight="15580" xr2:uid="{00000000-000D-0000-FFFF-FFFF00000000}"/>
  </bookViews>
  <sheets>
    <sheet name="Pakkumine" sheetId="30" r:id="rId1"/>
    <sheet name="piilarite asukohad" sheetId="38" r:id="rId2"/>
    <sheet name="ekraanide asukohad" sheetId="37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 localSheetId="0" hidden="1">{"'siets LAT'!$J$95","'siets LAT'!$J$95"}</definedName>
    <definedName name="a" hidden="1">{"'siets LAT'!$J$95","'siets LAT'!$J$95"}</definedName>
    <definedName name="b" localSheetId="0" hidden="1">{"'siets LAT'!$J$95","'siets LAT'!$J$95"}</definedName>
    <definedName name="b" hidden="1">{"'siets LAT'!$J$95","'siets LAT'!$J$95"}</definedName>
    <definedName name="Countries">'[1]2008'!$E$32:$E$66</definedName>
    <definedName name="currency_list">'[1]2008'!$G$32:$G$63</definedName>
    <definedName name="EK_Eurexch">'[2]BS&amp;CL May'!$D$8</definedName>
    <definedName name="EST_6SWF">'[2]BS&amp;CL May'!$U$50</definedName>
    <definedName name="EST6S_1ADV_T">[3]Discounts!$A$14</definedName>
    <definedName name="EST6S_1ADV_V">[3]Discounts!$A$16</definedName>
    <definedName name="EST6S_1AG_T">[3]Discounts!$B$14</definedName>
    <definedName name="EST6S_1AG_V">[3]Discounts!$B$16</definedName>
    <definedName name="EST6S_2ADV_T">[3]Discounts!$C$14</definedName>
    <definedName name="EST6S_2ADV_V">[3]Discounts!$C$16</definedName>
    <definedName name="EST6S_2AG_T">[3]Discounts!$D$14</definedName>
    <definedName name="EST6S_2AG_V">[3]Discounts!$D$16</definedName>
    <definedName name="EST6S_3ADV_T">[3]Discounts!$E$14</definedName>
    <definedName name="EST6S_3ADV_V">[3]Discounts!$E$16</definedName>
    <definedName name="EST6S_3AG_T">[3]Discounts!$F$14</definedName>
    <definedName name="EST6S_3AG_V">[3]Discounts!$F$16</definedName>
    <definedName name="EST6S_4ADV_T">[3]Discounts!$G$14</definedName>
    <definedName name="EST6S_4ADV_V">[3]Discounts!$G$16</definedName>
    <definedName name="EST6S_4AG_T">[3]Discounts!$H$14</definedName>
    <definedName name="EST6S_4AG_V">[3]Discounts!$H$16</definedName>
    <definedName name="EST6S_5ADV_T">[3]Discounts!$I$14</definedName>
    <definedName name="EST6S_5ADV_V">[3]Discounts!$I$16</definedName>
    <definedName name="EST6S_5AG_T">[3]Discounts!$J$14</definedName>
    <definedName name="EST6S_5AG_V">[3]Discounts!$J$16</definedName>
    <definedName name="HTML_CodePage" hidden="1">1257</definedName>
    <definedName name="HTML_Control" localSheetId="0" hidden="1">{"'siets LAT'!$J$95","'siets LAT'!$J$95"}</definedName>
    <definedName name="HTML_Control" hidden="1">{"'siets LAT'!$J$95","'siets LAT'!$J$95"}</definedName>
    <definedName name="HTML_Description" hidden="1">""</definedName>
    <definedName name="HTML_Email" hidden="1">""</definedName>
    <definedName name="HTML_Header" hidden="1">"siets LAT"</definedName>
    <definedName name="HTML_LastUpdate" hidden="1">"98.04.24."</definedName>
    <definedName name="HTML_LineAfter" hidden="1">FALSE</definedName>
    <definedName name="HTML_LineBefore" hidden="1">FALSE</definedName>
    <definedName name="HTML_Name" hidden="1">"Guru"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"5 CENU LISTES 1998A"</definedName>
    <definedName name="LT6S_1_T">[4]Discounts!$B$2</definedName>
    <definedName name="LT6S_1_V">[4]Discounts!$B$3</definedName>
    <definedName name="LT6S_2_T">[4]Discounts!$C$2</definedName>
    <definedName name="LT6S_2_V">[4]Discounts!$C$3</definedName>
    <definedName name="LT6S_3_T">[4]Discounts!$D$2</definedName>
    <definedName name="LT6S_3_V">[4]Discounts!$D$3</definedName>
    <definedName name="LT6S_4_T">[4]Discounts!$E$2</definedName>
    <definedName name="LT6S_4_V">[4]Discounts!$E$3</definedName>
    <definedName name="LT6S_RC_V">[4]Discounts!$A$3</definedName>
    <definedName name="LT6S_TotalWF">[4]LT!$P$28</definedName>
    <definedName name="LV_1ADV_T">[4]Discounts!$A$9</definedName>
    <definedName name="LV_1ADV_V">[4]Discounts!$A$11</definedName>
    <definedName name="LV_1AG_T">[4]Discounts!$B$9</definedName>
    <definedName name="LV_1AG_V">[4]Discounts!$B$11</definedName>
    <definedName name="LV_2ADV_T">[4]Discounts!$C$9</definedName>
    <definedName name="LV_2ADV_V">[4]Discounts!$C$11</definedName>
    <definedName name="LV_2AG_T">[4]Discounts!$D$9</definedName>
    <definedName name="LV_2AG_V">[4]Discounts!$D$11</definedName>
    <definedName name="LV_3ADV_T">[4]Discounts!$E$9</definedName>
    <definedName name="LV_3ADV_V">[4]Discounts!$E$11</definedName>
    <definedName name="LV_3AG_T">[4]Discounts!$F$9</definedName>
    <definedName name="LV_3AG_V">[4]Discounts!$F$11</definedName>
    <definedName name="LV_4ADV_T">[4]Discounts!$G$9</definedName>
    <definedName name="LV_4ADV_V">[4]Discounts!$G$11</definedName>
    <definedName name="LV_4AG_T">[4]Discounts!$H$9</definedName>
    <definedName name="LV_4AG_V">[4]Discounts!$H$11</definedName>
    <definedName name="LV_5ADV_T">[4]Discounts!$I$9</definedName>
    <definedName name="LV_5ADV_V">[4]Discounts!$I$11</definedName>
    <definedName name="LV_5AG_T">[4]Discounts!$J$9</definedName>
    <definedName name="LV_5AG_V">[4]Discounts!$J$11</definedName>
    <definedName name="LV_TotalWF">[4]LV!$P$31</definedName>
    <definedName name="new" localSheetId="0" hidden="1">{"'siets LAT'!$J$95","'siets LAT'!$J$95"}</definedName>
    <definedName name="new" hidden="1">{"'siets LAT'!$J$95","'siets LAT'!$J$95"}</definedName>
    <definedName name="Piritale" hidden="1">{"'siets LAT'!$J$95","'siets LAT'!$J$95"}</definedName>
    <definedName name="plakat">[5]Lisaandmed!$A$1:$A$3</definedName>
    <definedName name="Projekitjuht" localSheetId="0">#REF!</definedName>
    <definedName name="Projekitjuht">#REF!</definedName>
    <definedName name="projektijuht">[5]Lisaandmed!$A$17:$A$29</definedName>
    <definedName name="tyyp">[5]Lisaandmed!$A$9:$A$12</definedName>
    <definedName name="tyyp1">[5]Lisaandmed!$A$9:$A$15</definedName>
    <definedName name="tyypr" localSheetId="0">#REF!</definedName>
    <definedName name="tyypr">#REF!</definedName>
    <definedName name="uuring">[5]Lisaandmed!$A$4:$A$7</definedName>
    <definedName name="Week_number">'[1]2008'!$A$32:$A$83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30" l="1"/>
  <c r="C27" i="30" s="1"/>
  <c r="H17" i="30"/>
  <c r="H16" i="30"/>
  <c r="D27" i="30"/>
  <c r="H15" i="30"/>
  <c r="H14" i="30"/>
  <c r="K16" i="37"/>
  <c r="K25" i="37"/>
  <c r="K23" i="37"/>
  <c r="K15" i="37"/>
  <c r="K9" i="37"/>
  <c r="K22" i="37"/>
  <c r="K20" i="37"/>
  <c r="K19" i="37"/>
  <c r="K17" i="37"/>
  <c r="K14" i="37"/>
  <c r="K13" i="37"/>
  <c r="K11" i="37"/>
  <c r="K10" i="37"/>
  <c r="K8" i="37"/>
  <c r="K7" i="37"/>
  <c r="K6" i="37"/>
  <c r="E27" i="30" l="1"/>
  <c r="J27" i="37"/>
  <c r="H18" i="30"/>
  <c r="D26" i="30" s="1"/>
  <c r="C26" i="30"/>
  <c r="K27" i="37"/>
  <c r="I25" i="30" l="1"/>
  <c r="D28" i="30" l="1"/>
  <c r="C28" i="30" l="1"/>
  <c r="H23" i="30" l="1"/>
  <c r="E26" i="30"/>
  <c r="I27" i="30" l="1"/>
</calcChain>
</file>

<file path=xl/sharedStrings.xml><?xml version="1.0" encoding="utf-8"?>
<sst xmlns="http://schemas.openxmlformats.org/spreadsheetml/2006/main" count="189" uniqueCount="143">
  <si>
    <t>Periood:</t>
  </si>
  <si>
    <t>kokku, EUR</t>
  </si>
  <si>
    <t>Kokku, EUR</t>
  </si>
  <si>
    <t>Klient:</t>
  </si>
  <si>
    <t>Kampaania:</t>
  </si>
  <si>
    <t>Periood</t>
  </si>
  <si>
    <t>Kommentaar</t>
  </si>
  <si>
    <t>Kanal</t>
  </si>
  <si>
    <t>Meedialiik</t>
  </si>
  <si>
    <t>Digiekraanid</t>
  </si>
  <si>
    <t xml:space="preserve">Välimeedia </t>
  </si>
  <si>
    <t>Ekraane</t>
  </si>
  <si>
    <t>Suurus</t>
  </si>
  <si>
    <t>Nädal</t>
  </si>
  <si>
    <t>Sotsiaalkindlustusamet</t>
  </si>
  <si>
    <t>Keel</t>
  </si>
  <si>
    <t>Eesti</t>
  </si>
  <si>
    <t>KOKKU, EUR *</t>
  </si>
  <si>
    <t xml:space="preserve"> *Hinnad ei sisalda käibemaksu</t>
  </si>
  <si>
    <t>Kokku</t>
  </si>
  <si>
    <t>Eelarve:</t>
  </si>
  <si>
    <t>Osakaal:</t>
  </si>
  <si>
    <t>Nimi</t>
  </si>
  <si>
    <t>Aadress</t>
  </si>
  <si>
    <t>Link</t>
  </si>
  <si>
    <t>1440 x 720</t>
  </si>
  <si>
    <t>720 x 1440</t>
  </si>
  <si>
    <t>65"</t>
  </si>
  <si>
    <t>1080 x 1920</t>
  </si>
  <si>
    <t>55"</t>
  </si>
  <si>
    <t>Ärisaladuseks on iga pakutud kanali eraldivõetav hind ning kontaktide arv</t>
  </si>
  <si>
    <t>Ärisaladuseks on kampaania jagunemine erinevate kanalite vahel</t>
  </si>
  <si>
    <t>24.06–15.07.2024 (lääs) ja 26.08–16.09.2024 (ida)</t>
  </si>
  <si>
    <t>"Lastemaja välimeedia teavituskampaania ida ja lääne piirkonnas“</t>
  </si>
  <si>
    <t>Reklaampiilar</t>
  </si>
  <si>
    <t>1,4x3m</t>
  </si>
  <si>
    <t>24.06–15.07.2024</t>
  </si>
  <si>
    <t>Pindasid</t>
  </si>
  <si>
    <t>24-30 juuni</t>
  </si>
  <si>
    <t>1-7 juuli</t>
  </si>
  <si>
    <t>8-14 juuli</t>
  </si>
  <si>
    <t>26.08-01.09</t>
  </si>
  <si>
    <t>2-8 sept</t>
  </si>
  <si>
    <t>9-15 sept</t>
  </si>
  <si>
    <t>asukohad eraldi lehel</t>
  </si>
  <si>
    <t>asukohad eraldi lehel, 6 asukohta, igalpool,3 külge</t>
  </si>
  <si>
    <t>26.08–16.09.2024</t>
  </si>
  <si>
    <t>Ida kampaani asukohad:</t>
  </si>
  <si>
    <t>https://prismanet.ee/ahm-01/</t>
  </si>
  <si>
    <t>Lääne kampaania asukohad:</t>
  </si>
  <si>
    <t>https://prismanet.ee/jhv-03/</t>
  </si>
  <si>
    <t>https://prismanet.ee/khj-01/</t>
  </si>
  <si>
    <t>https://prismanet.ee/nrv-01/</t>
  </si>
  <si>
    <t>https://prismanet.ee/nrv-04/</t>
  </si>
  <si>
    <t>https://prismanet.ee/slm-02/</t>
  </si>
  <si>
    <t>https://prismanet.ee/haa-01/</t>
  </si>
  <si>
    <t>https://prismanet.ee/vnd-02/</t>
  </si>
  <si>
    <t>https://prismanet.ee/pak-01/</t>
  </si>
  <si>
    <t>https://prismanet.ee/prn-01/</t>
  </si>
  <si>
    <t>https://prismanet.ee/sga-01/</t>
  </si>
  <si>
    <t>https://prismanet.ee/snd-01/</t>
  </si>
  <si>
    <t>Praamid</t>
  </si>
  <si>
    <t>digiekraan 1920x1080px</t>
  </si>
  <si>
    <t>Lääs</t>
  </si>
  <si>
    <t>Ida</t>
  </si>
  <si>
    <t>Projekti juhtimine</t>
  </si>
  <si>
    <t>Kujunduste õigesse mõõtu tegemine</t>
  </si>
  <si>
    <t>Saaremaa ja Hiiumaa praamid, kõik praamid, igal praamil 8-11 ekraani. Saaremaa liinil min 6x kuvamine, Hiiumaa liinil min 11x kuvamine per ülesõit</t>
  </si>
  <si>
    <t>OTS Kontakte kokku</t>
  </si>
  <si>
    <t>Mõõt</t>
  </si>
  <si>
    <t>Faili suurus</t>
  </si>
  <si>
    <t>OTS Kontaktid</t>
  </si>
  <si>
    <t>HK hind</t>
  </si>
  <si>
    <t>Päevade arv</t>
  </si>
  <si>
    <t>Hind kliendile</t>
  </si>
  <si>
    <t>Päev</t>
  </si>
  <si>
    <t xml:space="preserve">PÄRNU </t>
  </si>
  <si>
    <t>https://www.megameediagrupp.ee/digiekraanid/valiekraanid?mapid=5fd72aae1e8be&amp;side=1</t>
  </si>
  <si>
    <t>Kaubamajakas LED</t>
  </si>
  <si>
    <t>7,68 x 3,84m</t>
  </si>
  <si>
    <t>Papiniidu 8</t>
  </si>
  <si>
    <t>https://www.megameediagrupp.ee/digiekraanid/valiekraanid?mapid=5fd72aae1ffe9&amp;side=1</t>
  </si>
  <si>
    <t>Pärnu Keskus LED</t>
  </si>
  <si>
    <t>5,7 x 3,8m</t>
  </si>
  <si>
    <t>Aida 7</t>
  </si>
  <si>
    <t>https://www.megameediagrupp.ee/digiekraanid/valiekraanid?mapid=5fd72aae216f0&amp;side=1</t>
  </si>
  <si>
    <t>Silla LED</t>
  </si>
  <si>
    <t>3 x 9m</t>
  </si>
  <si>
    <t>720x1440</t>
  </si>
  <si>
    <t>https://www.megameediagrupp.ee/digiekraanid/siseekraanid/parnu-keskus/siseekraanid/</t>
  </si>
  <si>
    <t>Pärnu Keskus</t>
  </si>
  <si>
    <t>42"</t>
  </si>
  <si>
    <t>https://www.megameediagrupp.ee/digiekraanid/siseekraanid/xxx-maxima/siseekraanid/</t>
  </si>
  <si>
    <t>XXX Maxima</t>
  </si>
  <si>
    <t>46"</t>
  </si>
  <si>
    <t>1920 x 1080</t>
  </si>
  <si>
    <t>Riia maantee 131</t>
  </si>
  <si>
    <t>Pärnu - Turu Rimi supermarket</t>
  </si>
  <si>
    <t>1080 x 1920px</t>
  </si>
  <si>
    <t>Fama põik 10</t>
  </si>
  <si>
    <t xml:space="preserve">NARVA </t>
  </si>
  <si>
    <t>https://www.megameediagrupp.ee/digiekraanid/valiekraanid?mapid=5fd72aae22f23&amp;side=1</t>
  </si>
  <si>
    <t>Astri Keskus LED</t>
  </si>
  <si>
    <t>12,2 x 6,6m</t>
  </si>
  <si>
    <t>768 x 416</t>
  </si>
  <si>
    <t>Tallinna maantee 41</t>
  </si>
  <si>
    <t>https://www.megameediagrupp.ee/digiekraanid/valiekraanid?mapid=5fd72aae2463a&amp;side=1</t>
  </si>
  <si>
    <t>Fama Keskus LED</t>
  </si>
  <si>
    <t>5,12 x 3,0</t>
  </si>
  <si>
    <t>320 x 256</t>
  </si>
  <si>
    <t>https://www.megameediagrupp.ee/digiekraanid/siseekraanid/astri-keskus/siseekraanid/</t>
  </si>
  <si>
    <t>Astri Keskus</t>
  </si>
  <si>
    <t>https://www.megameediagrupp.ee/digiekraanid/siseekraanid/fama-keskus/siseekraanid/</t>
  </si>
  <si>
    <t>Fama Keskus</t>
  </si>
  <si>
    <t>Fama keskuse Rimi</t>
  </si>
  <si>
    <t>RAKVERE</t>
  </si>
  <si>
    <t>https://www.megameediagrupp.ee/digiekraanid/siseekraanid/pohjakeskus/siseekraanid/</t>
  </si>
  <si>
    <t>Põhjakeskus</t>
  </si>
  <si>
    <t>Tõrremäe</t>
  </si>
  <si>
    <t>https://www.megameediagrupp.ee/digiekraanid/valiekraanid?mapid=60abaa3ad9a8b&amp;side=1</t>
  </si>
  <si>
    <t>Põhjakeskus LED</t>
  </si>
  <si>
    <t>5,76m x 2,88m,</t>
  </si>
  <si>
    <t>Haljala tee 4</t>
  </si>
  <si>
    <t>HAAPSALU</t>
  </si>
  <si>
    <t>https://www.megameediagrupp.ee/digiekraanid/valiekraanid?mapid=60704f96be667&amp;side=1</t>
  </si>
  <si>
    <t>Haapsalu Niine LED</t>
  </si>
  <si>
    <t>Niine 27</t>
  </si>
  <si>
    <t>https://www.megameediagrupp.ee/digiekraanid/siseekraanid/rannarootsi-keskus/siseekraanid/</t>
  </si>
  <si>
    <t>Rannarootsi Keskus</t>
  </si>
  <si>
    <t>Rannarootsi tee 1</t>
  </si>
  <si>
    <t>KOHTLA-JÄRVE</t>
  </si>
  <si>
    <t>https://www.megameediagrupp.ee/digiekraanid/siseekraanid/vironia-kaubanduskeskus/siseekraanid/</t>
  </si>
  <si>
    <t>Vironia Kaubaduskeskus</t>
  </si>
  <si>
    <t>Järveküla tee 50</t>
  </si>
  <si>
    <t>OTS kontakte kokku</t>
  </si>
  <si>
    <t>erinevad</t>
  </si>
  <si>
    <t>Reklaamvitriinid</t>
  </si>
  <si>
    <t>Pärnu, võimalusel rannaalad, täpsed asukohad selguvad peale kinnitamist</t>
  </si>
  <si>
    <t>Narva, ühistranspordi ootekojad, noortekeskuste ning kaubanduskeskuste läheduse pinnad, täpsed asukohad selguvad peale kinnitamist</t>
  </si>
  <si>
    <t>1185x1750mm</t>
  </si>
  <si>
    <t>Asukohti ei ole võimalik eelbroneerida</t>
  </si>
  <si>
    <t>Vitriinide täpsed asukohad saame peale kampaania kinnitamist</t>
  </si>
  <si>
    <t>OTS Kontakte: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</si>
</sst>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z_ł_-;\-* #,##0.00\ _z_ł_-;_-* &quot;-&quot;??\ _z_ł_-;_-@_-"/>
    <numFmt numFmtId="166" formatCode="_(&quot;$&quot;* #,##0.00_);_(&quot;$&quot;* \(#,##0.00\);_(&quot;$&quot;* &quot;-&quot;??_);_(@_)"/>
    <numFmt numFmtId="167" formatCode="_-* #,##0.00\ _L_t_-;\-* #,##0.00\ _L_t_-;_-* &quot;-&quot;??\ _L_t_-;_-@_-"/>
    <numFmt numFmtId="168" formatCode="&quot;€&quot;#,##0"/>
    <numFmt numFmtId="169" formatCode="&quot;€&quot;#,##0.00"/>
  </numFmts>
  <fonts count="55">
    <font>
      <sz val="10"/>
      <name val="Arial"/>
      <charset val="186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16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Arial CE"/>
      <charset val="238"/>
    </font>
    <font>
      <b/>
      <sz val="11"/>
      <color indexed="8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62"/>
      <name val="Calibri"/>
      <family val="2"/>
      <charset val="186"/>
    </font>
    <font>
      <b/>
      <sz val="13"/>
      <color indexed="62"/>
      <name val="Calibri"/>
      <family val="2"/>
      <charset val="186"/>
    </font>
    <font>
      <b/>
      <sz val="11"/>
      <color indexed="62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62"/>
      <name val="Cambria"/>
      <family val="2"/>
      <charset val="186"/>
    </font>
    <font>
      <sz val="11"/>
      <color indexed="10"/>
      <name val="Calibri"/>
      <family val="2"/>
      <charset val="186"/>
    </font>
    <font>
      <sz val="11"/>
      <color indexed="8"/>
      <name val="Helvetica Neue"/>
      <family val="2"/>
    </font>
    <font>
      <sz val="10"/>
      <name val="Times New Roman Baltic"/>
      <charset val="186"/>
    </font>
    <font>
      <u/>
      <sz val="10"/>
      <color indexed="12"/>
      <name val="Arial"/>
      <family val="2"/>
      <charset val="186"/>
    </font>
    <font>
      <sz val="10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</font>
    <font>
      <sz val="14"/>
      <name val="Arial"/>
      <family val="2"/>
      <charset val="186"/>
    </font>
    <font>
      <sz val="12"/>
      <color rgb="FF000000"/>
      <name val="Verdana"/>
      <family val="2"/>
    </font>
    <font>
      <sz val="10"/>
      <color rgb="FF000000"/>
      <name val="Times New Roman"/>
      <family val="1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12"/>
      <color rgb="FF000000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i/>
      <sz val="10"/>
      <name val="Arial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41"/>
      </patternFill>
    </fill>
    <fill>
      <patternFill patternType="solid">
        <fgColor indexed="41"/>
        <bgColor indexed="31"/>
      </patternFill>
    </fill>
    <fill>
      <patternFill patternType="solid">
        <fgColor indexed="34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24"/>
        <bgColor indexed="22"/>
      </patternFill>
    </fill>
    <fill>
      <patternFill patternType="solid">
        <fgColor indexed="54"/>
        <bgColor indexed="23"/>
      </patternFill>
    </fill>
    <fill>
      <patternFill patternType="solid">
        <fgColor indexed="31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000000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6">
    <xf numFmtId="0" fontId="0" fillId="0" borderId="0"/>
    <xf numFmtId="0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11" borderId="0" applyNumberFormat="0" applyBorder="0" applyAlignment="0" applyProtection="0"/>
    <xf numFmtId="0" fontId="8" fillId="2" borderId="0" applyNumberFormat="0" applyBorder="0" applyAlignment="0" applyProtection="0"/>
    <xf numFmtId="0" fontId="8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13" borderId="0" applyNumberFormat="0" applyBorder="0" applyAlignment="0" applyProtection="0"/>
    <xf numFmtId="0" fontId="8" fillId="2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2" borderId="0" applyNumberFormat="0" applyBorder="0" applyAlignment="0" applyProtection="0"/>
    <xf numFmtId="0" fontId="8" fillId="16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8" fillId="2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17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18" borderId="0" applyNumberFormat="0" applyBorder="0" applyAlignment="0" applyProtection="0"/>
    <xf numFmtId="0" fontId="11" fillId="2" borderId="1" applyNumberFormat="0" applyAlignment="0" applyProtection="0"/>
    <xf numFmtId="0" fontId="12" fillId="15" borderId="2" applyNumberFormat="0" applyAlignment="0" applyProtection="0"/>
    <xf numFmtId="165" fontId="13" fillId="0" borderId="0" applyFont="0" applyFill="0" applyBorder="0" applyAlignment="0" applyProtection="0"/>
    <xf numFmtId="0" fontId="14" fillId="10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6" applyNumberFormat="0" applyFill="0" applyAlignment="0" applyProtection="0"/>
    <xf numFmtId="0" fontId="22" fillId="19" borderId="0" applyNumberFormat="0" applyBorder="0" applyAlignment="0" applyProtection="0"/>
    <xf numFmtId="0" fontId="6" fillId="4" borderId="7" applyNumberFormat="0" applyAlignment="0" applyProtection="0"/>
    <xf numFmtId="0" fontId="23" fillId="2" borderId="8" applyNumberFormat="0" applyAlignment="0" applyProtection="0"/>
    <xf numFmtId="9" fontId="1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24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5" fillId="0" borderId="0"/>
    <xf numFmtId="0" fontId="3" fillId="0" borderId="0">
      <alignment horizontal="center" vertical="center"/>
    </xf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" fillId="0" borderId="0"/>
    <xf numFmtId="0" fontId="26" fillId="0" borderId="0" applyNumberFormat="0" applyFill="0" applyBorder="0" applyProtection="0">
      <alignment vertical="top"/>
    </xf>
    <xf numFmtId="0" fontId="6" fillId="0" borderId="0"/>
    <xf numFmtId="0" fontId="7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9" fontId="3" fillId="0" borderId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9" fillId="0" borderId="0"/>
    <xf numFmtId="0" fontId="3" fillId="0" borderId="0"/>
    <xf numFmtId="9" fontId="29" fillId="0" borderId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9" fontId="43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158">
    <xf numFmtId="0" fontId="0" fillId="0" borderId="0" xfId="0"/>
    <xf numFmtId="0" fontId="29" fillId="0" borderId="0" xfId="85"/>
    <xf numFmtId="0" fontId="4" fillId="0" borderId="0" xfId="85" applyFont="1" applyAlignment="1">
      <alignment horizontal="right"/>
    </xf>
    <xf numFmtId="0" fontId="4" fillId="0" borderId="0" xfId="85" applyFont="1" applyAlignment="1">
      <alignment horizontal="left"/>
    </xf>
    <xf numFmtId="0" fontId="32" fillId="0" borderId="0" xfId="85" applyFont="1"/>
    <xf numFmtId="0" fontId="32" fillId="20" borderId="0" xfId="85" applyFont="1" applyFill="1" applyAlignment="1">
      <alignment horizontal="center"/>
    </xf>
    <xf numFmtId="0" fontId="32" fillId="20" borderId="0" xfId="85" applyFont="1" applyFill="1"/>
    <xf numFmtId="0" fontId="31" fillId="20" borderId="0" xfId="85" applyFont="1" applyFill="1"/>
    <xf numFmtId="0" fontId="32" fillId="20" borderId="11" xfId="85" applyFont="1" applyFill="1" applyBorder="1" applyAlignment="1">
      <alignment horizontal="left"/>
    </xf>
    <xf numFmtId="0" fontId="29" fillId="0" borderId="0" xfId="85" applyAlignment="1">
      <alignment horizontal="left"/>
    </xf>
    <xf numFmtId="0" fontId="33" fillId="0" borderId="0" xfId="85" applyFont="1" applyAlignment="1">
      <alignment horizontal="right"/>
    </xf>
    <xf numFmtId="17" fontId="33" fillId="0" borderId="0" xfId="85" applyNumberFormat="1" applyFont="1" applyAlignment="1">
      <alignment horizontal="left"/>
    </xf>
    <xf numFmtId="0" fontId="33" fillId="0" borderId="0" xfId="85" applyFont="1" applyAlignment="1">
      <alignment horizontal="left"/>
    </xf>
    <xf numFmtId="0" fontId="30" fillId="20" borderId="0" xfId="85" applyFont="1" applyFill="1" applyAlignment="1">
      <alignment horizontal="center"/>
    </xf>
    <xf numFmtId="3" fontId="30" fillId="20" borderId="0" xfId="85" applyNumberFormat="1" applyFont="1" applyFill="1" applyAlignment="1">
      <alignment horizontal="center"/>
    </xf>
    <xf numFmtId="3" fontId="34" fillId="20" borderId="10" xfId="85" applyNumberFormat="1" applyFont="1" applyFill="1" applyBorder="1" applyAlignment="1">
      <alignment horizontal="center"/>
    </xf>
    <xf numFmtId="0" fontId="30" fillId="20" borderId="0" xfId="85" applyFont="1" applyFill="1" applyAlignment="1">
      <alignment horizontal="left"/>
    </xf>
    <xf numFmtId="0" fontId="30" fillId="20" borderId="0" xfId="85" applyFont="1" applyFill="1" applyAlignment="1">
      <alignment horizontal="center" wrapText="1"/>
    </xf>
    <xf numFmtId="0" fontId="30" fillId="20" borderId="14" xfId="85" applyFont="1" applyFill="1" applyBorder="1" applyAlignment="1">
      <alignment horizontal="center" vertical="center" wrapText="1"/>
    </xf>
    <xf numFmtId="3" fontId="30" fillId="20" borderId="14" xfId="85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0" fillId="0" borderId="0" xfId="85" applyFont="1"/>
    <xf numFmtId="3" fontId="30" fillId="22" borderId="14" xfId="0" applyNumberFormat="1" applyFont="1" applyFill="1" applyBorder="1" applyAlignment="1">
      <alignment horizontal="center" vertical="center" wrapText="1"/>
    </xf>
    <xf numFmtId="0" fontId="29" fillId="0" borderId="0" xfId="85" applyAlignment="1">
      <alignment horizontal="center"/>
    </xf>
    <xf numFmtId="168" fontId="30" fillId="20" borderId="14" xfId="85" applyNumberFormat="1" applyFont="1" applyFill="1" applyBorder="1" applyAlignment="1">
      <alignment horizontal="center" vertical="center"/>
    </xf>
    <xf numFmtId="168" fontId="30" fillId="20" borderId="0" xfId="85" applyNumberFormat="1" applyFont="1" applyFill="1" applyAlignment="1">
      <alignment horizontal="center" vertical="center" wrapText="1"/>
    </xf>
    <xf numFmtId="168" fontId="32" fillId="20" borderId="0" xfId="85" applyNumberFormat="1" applyFont="1" applyFill="1" applyAlignment="1">
      <alignment horizontal="center" vertical="center" wrapText="1"/>
    </xf>
    <xf numFmtId="168" fontId="31" fillId="20" borderId="12" xfId="85" applyNumberFormat="1" applyFont="1" applyFill="1" applyBorder="1" applyAlignment="1">
      <alignment horizontal="right"/>
    </xf>
    <xf numFmtId="0" fontId="36" fillId="0" borderId="0" xfId="0" applyFont="1" applyAlignment="1">
      <alignment horizontal="left" vertical="top" wrapText="1"/>
    </xf>
    <xf numFmtId="0" fontId="30" fillId="21" borderId="13" xfId="0" applyFont="1" applyFill="1" applyBorder="1" applyAlignment="1">
      <alignment horizontal="center" vertical="center"/>
    </xf>
    <xf numFmtId="0" fontId="31" fillId="0" borderId="0" xfId="85" applyFont="1" applyAlignment="1">
      <alignment horizontal="right"/>
    </xf>
    <xf numFmtId="0" fontId="31" fillId="0" borderId="0" xfId="85" applyFont="1" applyAlignment="1">
      <alignment horizontal="left"/>
    </xf>
    <xf numFmtId="0" fontId="30" fillId="0" borderId="0" xfId="85" applyFont="1"/>
    <xf numFmtId="0" fontId="30" fillId="0" borderId="0" xfId="85" applyFont="1" applyAlignment="1">
      <alignment horizontal="center"/>
    </xf>
    <xf numFmtId="0" fontId="41" fillId="0" borderId="15" xfId="0" applyFont="1" applyBorder="1" applyAlignment="1">
      <alignment horizontal="center" vertical="center" wrapText="1"/>
    </xf>
    <xf numFmtId="3" fontId="30" fillId="21" borderId="14" xfId="85" applyNumberFormat="1" applyFont="1" applyFill="1" applyBorder="1" applyAlignment="1">
      <alignment horizontal="center" vertical="center" wrapText="1"/>
    </xf>
    <xf numFmtId="0" fontId="30" fillId="21" borderId="28" xfId="0" applyFont="1" applyFill="1" applyBorder="1" applyAlignment="1">
      <alignment horizontal="center" vertical="center"/>
    </xf>
    <xf numFmtId="3" fontId="30" fillId="21" borderId="29" xfId="85" applyNumberFormat="1" applyFont="1" applyFill="1" applyBorder="1" applyAlignment="1">
      <alignment horizontal="center" vertical="center" wrapText="1"/>
    </xf>
    <xf numFmtId="0" fontId="30" fillId="20" borderId="29" xfId="85" applyFont="1" applyFill="1" applyBorder="1" applyAlignment="1">
      <alignment horizontal="center" vertical="center" wrapText="1"/>
    </xf>
    <xf numFmtId="3" fontId="30" fillId="20" borderId="29" xfId="85" applyNumberFormat="1" applyFont="1" applyFill="1" applyBorder="1" applyAlignment="1">
      <alignment horizontal="center" vertical="center" wrapText="1"/>
    </xf>
    <xf numFmtId="168" fontId="30" fillId="20" borderId="29" xfId="85" applyNumberFormat="1" applyFont="1" applyFill="1" applyBorder="1" applyAlignment="1">
      <alignment horizontal="center" vertical="center"/>
    </xf>
    <xf numFmtId="0" fontId="41" fillId="0" borderId="31" xfId="0" applyFont="1" applyBorder="1" applyAlignment="1">
      <alignment horizontal="center" vertical="center" wrapText="1"/>
    </xf>
    <xf numFmtId="0" fontId="30" fillId="21" borderId="29" xfId="85" applyFont="1" applyFill="1" applyBorder="1" applyAlignment="1">
      <alignment horizontal="center" vertical="center"/>
    </xf>
    <xf numFmtId="3" fontId="30" fillId="22" borderId="32" xfId="0" applyNumberFormat="1" applyFont="1" applyFill="1" applyBorder="1" applyAlignment="1">
      <alignment horizontal="center" vertical="center" wrapText="1"/>
    </xf>
    <xf numFmtId="3" fontId="30" fillId="20" borderId="32" xfId="85" applyNumberFormat="1" applyFont="1" applyFill="1" applyBorder="1" applyAlignment="1">
      <alignment horizontal="center" vertical="center" wrapText="1"/>
    </xf>
    <xf numFmtId="0" fontId="30" fillId="24" borderId="37" xfId="85" applyFont="1" applyFill="1" applyBorder="1" applyAlignment="1">
      <alignment horizontal="center" vertical="center"/>
    </xf>
    <xf numFmtId="0" fontId="30" fillId="24" borderId="38" xfId="85" applyFont="1" applyFill="1" applyBorder="1" applyAlignment="1">
      <alignment horizontal="center" vertical="center"/>
    </xf>
    <xf numFmtId="0" fontId="30" fillId="24" borderId="39" xfId="85" applyFont="1" applyFill="1" applyBorder="1" applyAlignment="1">
      <alignment horizontal="center" vertical="center"/>
    </xf>
    <xf numFmtId="0" fontId="30" fillId="21" borderId="32" xfId="85" applyFont="1" applyFill="1" applyBorder="1" applyAlignment="1">
      <alignment horizontal="center" vertical="center"/>
    </xf>
    <xf numFmtId="0" fontId="30" fillId="21" borderId="41" xfId="85" applyFont="1" applyFill="1" applyBorder="1" applyAlignment="1">
      <alignment horizontal="center" vertical="center"/>
    </xf>
    <xf numFmtId="0" fontId="30" fillId="21" borderId="40" xfId="85" applyFont="1" applyFill="1" applyBorder="1" applyAlignment="1">
      <alignment horizontal="center" vertical="center"/>
    </xf>
    <xf numFmtId="0" fontId="30" fillId="21" borderId="28" xfId="85" applyFont="1" applyFill="1" applyBorder="1" applyAlignment="1">
      <alignment horizontal="center" vertical="center"/>
    </xf>
    <xf numFmtId="0" fontId="30" fillId="21" borderId="30" xfId="85" applyFont="1" applyFill="1" applyBorder="1" applyAlignment="1">
      <alignment horizontal="center" vertical="center"/>
    </xf>
    <xf numFmtId="0" fontId="30" fillId="23" borderId="40" xfId="85" applyFont="1" applyFill="1" applyBorder="1" applyAlignment="1">
      <alignment horizontal="center" vertical="center"/>
    </xf>
    <xf numFmtId="0" fontId="30" fillId="23" borderId="32" xfId="85" applyFont="1" applyFill="1" applyBorder="1" applyAlignment="1">
      <alignment horizontal="center" vertical="center"/>
    </xf>
    <xf numFmtId="0" fontId="30" fillId="23" borderId="41" xfId="85" applyFont="1" applyFill="1" applyBorder="1" applyAlignment="1">
      <alignment horizontal="center" vertical="center"/>
    </xf>
    <xf numFmtId="169" fontId="30" fillId="20" borderId="32" xfId="85" applyNumberFormat="1" applyFont="1" applyFill="1" applyBorder="1" applyAlignment="1">
      <alignment horizontal="center" vertical="center" wrapText="1"/>
    </xf>
    <xf numFmtId="169" fontId="30" fillId="20" borderId="29" xfId="85" applyNumberFormat="1" applyFont="1" applyFill="1" applyBorder="1" applyAlignment="1">
      <alignment horizontal="center" vertical="center" wrapText="1"/>
    </xf>
    <xf numFmtId="0" fontId="30" fillId="20" borderId="40" xfId="85" applyFont="1" applyFill="1" applyBorder="1" applyAlignment="1">
      <alignment horizontal="left"/>
    </xf>
    <xf numFmtId="168" fontId="31" fillId="20" borderId="41" xfId="85" applyNumberFormat="1" applyFont="1" applyFill="1" applyBorder="1" applyAlignment="1">
      <alignment horizontal="right"/>
    </xf>
    <xf numFmtId="0" fontId="32" fillId="20" borderId="28" xfId="85" applyFont="1" applyFill="1" applyBorder="1" applyAlignment="1">
      <alignment horizontal="left"/>
    </xf>
    <xf numFmtId="168" fontId="31" fillId="20" borderId="30" xfId="85" applyNumberFormat="1" applyFont="1" applyFill="1" applyBorder="1" applyAlignment="1">
      <alignment horizontal="right"/>
    </xf>
    <xf numFmtId="0" fontId="36" fillId="20" borderId="0" xfId="86" applyFont="1" applyFill="1" applyAlignment="1">
      <alignment horizontal="left" vertical="top"/>
    </xf>
    <xf numFmtId="0" fontId="36" fillId="0" borderId="0" xfId="0" applyFont="1" applyAlignment="1">
      <alignment horizontal="left" vertical="top"/>
    </xf>
    <xf numFmtId="0" fontId="0" fillId="21" borderId="0" xfId="0" applyFill="1"/>
    <xf numFmtId="0" fontId="36" fillId="0" borderId="0" xfId="0" applyFont="1" applyAlignment="1">
      <alignment horizontal="left" vertical="center"/>
    </xf>
    <xf numFmtId="0" fontId="36" fillId="20" borderId="42" xfId="86" applyFont="1" applyFill="1" applyBorder="1" applyAlignment="1">
      <alignment horizontal="center" vertical="center"/>
    </xf>
    <xf numFmtId="3" fontId="36" fillId="20" borderId="42" xfId="86" applyNumberFormat="1" applyFont="1" applyFill="1" applyBorder="1" applyAlignment="1">
      <alignment horizontal="center" vertical="center"/>
    </xf>
    <xf numFmtId="3" fontId="36" fillId="0" borderId="42" xfId="0" applyNumberFormat="1" applyFont="1" applyBorder="1" applyAlignment="1">
      <alignment horizontal="center" vertical="center"/>
    </xf>
    <xf numFmtId="168" fontId="36" fillId="20" borderId="42" xfId="86" applyNumberFormat="1" applyFont="1" applyFill="1" applyBorder="1" applyAlignment="1">
      <alignment horizontal="center" vertical="center"/>
    </xf>
    <xf numFmtId="168" fontId="36" fillId="0" borderId="42" xfId="0" applyNumberFormat="1" applyFont="1" applyBorder="1" applyAlignment="1">
      <alignment horizontal="center" vertical="center"/>
    </xf>
    <xf numFmtId="9" fontId="36" fillId="20" borderId="42" xfId="94" applyFont="1" applyFill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7" fillId="24" borderId="42" xfId="0" applyFont="1" applyFill="1" applyBorder="1" applyAlignment="1">
      <alignment horizontal="center" vertical="center"/>
    </xf>
    <xf numFmtId="0" fontId="42" fillId="24" borderId="42" xfId="85" applyFont="1" applyFill="1" applyBorder="1" applyAlignment="1">
      <alignment horizontal="center" vertical="center"/>
    </xf>
    <xf numFmtId="0" fontId="31" fillId="24" borderId="42" xfId="85" applyFont="1" applyFill="1" applyBorder="1" applyAlignment="1">
      <alignment horizontal="center" vertical="center"/>
    </xf>
    <xf numFmtId="0" fontId="30" fillId="21" borderId="40" xfId="0" applyFont="1" applyFill="1" applyBorder="1" applyAlignment="1">
      <alignment horizontal="center" vertical="center"/>
    </xf>
    <xf numFmtId="3" fontId="30" fillId="21" borderId="32" xfId="85" applyNumberFormat="1" applyFont="1" applyFill="1" applyBorder="1" applyAlignment="1">
      <alignment horizontal="center" vertical="center" wrapText="1"/>
    </xf>
    <xf numFmtId="0" fontId="30" fillId="20" borderId="32" xfId="85" applyFont="1" applyFill="1" applyBorder="1" applyAlignment="1">
      <alignment horizontal="center" vertical="center" wrapText="1"/>
    </xf>
    <xf numFmtId="168" fontId="30" fillId="20" borderId="32" xfId="85" applyNumberFormat="1" applyFont="1" applyFill="1" applyBorder="1" applyAlignment="1">
      <alignment horizontal="center" vertical="center"/>
    </xf>
    <xf numFmtId="0" fontId="30" fillId="22" borderId="32" xfId="0" applyFont="1" applyFill="1" applyBorder="1" applyAlignment="1">
      <alignment horizontal="center" vertical="center" wrapText="1"/>
    </xf>
    <xf numFmtId="0" fontId="48" fillId="21" borderId="0" xfId="0" applyFont="1" applyFill="1"/>
    <xf numFmtId="0" fontId="40" fillId="21" borderId="0" xfId="92" applyFill="1"/>
    <xf numFmtId="0" fontId="45" fillId="25" borderId="32" xfId="76" applyFont="1" applyFill="1" applyBorder="1" applyAlignment="1">
      <alignment horizontal="center" vertical="center"/>
    </xf>
    <xf numFmtId="0" fontId="45" fillId="25" borderId="32" xfId="76" applyFont="1" applyFill="1" applyBorder="1" applyAlignment="1">
      <alignment horizontal="center" vertical="center" wrapText="1"/>
    </xf>
    <xf numFmtId="0" fontId="45" fillId="25" borderId="32" xfId="76" applyFont="1" applyFill="1" applyBorder="1" applyAlignment="1">
      <alignment vertical="center"/>
    </xf>
    <xf numFmtId="0" fontId="45" fillId="25" borderId="32" xfId="76" applyFont="1" applyFill="1" applyBorder="1" applyAlignment="1">
      <alignment vertical="center" wrapText="1"/>
    </xf>
    <xf numFmtId="0" fontId="44" fillId="25" borderId="32" xfId="76" applyFont="1" applyFill="1" applyBorder="1" applyAlignment="1">
      <alignment horizontal="center"/>
    </xf>
    <xf numFmtId="0" fontId="45" fillId="25" borderId="32" xfId="76" applyFont="1" applyFill="1" applyBorder="1" applyAlignment="1">
      <alignment horizontal="center" wrapText="1"/>
    </xf>
    <xf numFmtId="0" fontId="46" fillId="26" borderId="32" xfId="76" applyFont="1" applyFill="1" applyBorder="1" applyAlignment="1">
      <alignment horizontal="left"/>
    </xf>
    <xf numFmtId="0" fontId="49" fillId="26" borderId="32" xfId="76" applyFont="1" applyFill="1" applyBorder="1" applyAlignment="1">
      <alignment horizontal="center" vertical="center"/>
    </xf>
    <xf numFmtId="0" fontId="46" fillId="26" borderId="32" xfId="76" applyFont="1" applyFill="1" applyBorder="1" applyAlignment="1">
      <alignment horizontal="center" vertical="center"/>
    </xf>
    <xf numFmtId="0" fontId="46" fillId="26" borderId="32" xfId="76" applyFont="1" applyFill="1" applyBorder="1" applyAlignment="1">
      <alignment horizontal="left" vertical="center"/>
    </xf>
    <xf numFmtId="0" fontId="1" fillId="26" borderId="32" xfId="76" applyFont="1" applyFill="1" applyBorder="1" applyAlignment="1">
      <alignment horizontal="center" vertical="center"/>
    </xf>
    <xf numFmtId="0" fontId="46" fillId="26" borderId="32" xfId="76" applyFont="1" applyFill="1" applyBorder="1" applyAlignment="1">
      <alignment vertical="center"/>
    </xf>
    <xf numFmtId="0" fontId="49" fillId="26" borderId="32" xfId="76" applyFont="1" applyFill="1" applyBorder="1" applyAlignment="1">
      <alignment vertical="center"/>
    </xf>
    <xf numFmtId="0" fontId="2" fillId="26" borderId="32" xfId="76" applyFill="1" applyBorder="1" applyAlignment="1">
      <alignment vertical="center"/>
    </xf>
    <xf numFmtId="0" fontId="47" fillId="0" borderId="32" xfId="95" applyFont="1" applyBorder="1" applyAlignment="1" applyProtection="1">
      <alignment horizontal="left"/>
    </xf>
    <xf numFmtId="0" fontId="46" fillId="0" borderId="32" xfId="76" applyFont="1" applyBorder="1" applyAlignment="1">
      <alignment vertical="center"/>
    </xf>
    <xf numFmtId="0" fontId="46" fillId="21" borderId="32" xfId="76" applyFont="1" applyFill="1" applyBorder="1" applyAlignment="1">
      <alignment horizontal="center" vertical="center"/>
    </xf>
    <xf numFmtId="0" fontId="46" fillId="21" borderId="32" xfId="76" applyFont="1" applyFill="1" applyBorder="1" applyAlignment="1">
      <alignment horizontal="left" vertical="center"/>
    </xf>
    <xf numFmtId="0" fontId="46" fillId="0" borderId="32" xfId="76" applyFont="1" applyBorder="1" applyAlignment="1">
      <alignment horizontal="center" vertical="center"/>
    </xf>
    <xf numFmtId="0" fontId="46" fillId="21" borderId="32" xfId="76" applyFont="1" applyFill="1" applyBorder="1" applyAlignment="1">
      <alignment vertical="center"/>
    </xf>
    <xf numFmtId="0" fontId="1" fillId="0" borderId="32" xfId="76" applyFont="1" applyBorder="1"/>
    <xf numFmtId="1" fontId="51" fillId="0" borderId="32" xfId="76" applyNumberFormat="1" applyFont="1" applyBorder="1"/>
    <xf numFmtId="0" fontId="2" fillId="0" borderId="32" xfId="76" applyBorder="1" applyAlignment="1">
      <alignment vertical="center"/>
    </xf>
    <xf numFmtId="0" fontId="46" fillId="0" borderId="32" xfId="76" applyFont="1" applyBorder="1" applyAlignment="1">
      <alignment horizontal="left" vertical="center"/>
    </xf>
    <xf numFmtId="3" fontId="1" fillId="21" borderId="32" xfId="76" applyNumberFormat="1" applyFont="1" applyFill="1" applyBorder="1"/>
    <xf numFmtId="0" fontId="1" fillId="0" borderId="32" xfId="76" applyFont="1" applyBorder="1" applyAlignment="1">
      <alignment wrapText="1"/>
    </xf>
    <xf numFmtId="0" fontId="52" fillId="0" borderId="32" xfId="76" applyFont="1" applyBorder="1" applyAlignment="1">
      <alignment horizontal="center" vertical="center"/>
    </xf>
    <xf numFmtId="0" fontId="1" fillId="0" borderId="32" xfId="76" applyFont="1" applyBorder="1" applyAlignment="1">
      <alignment vertical="center"/>
    </xf>
    <xf numFmtId="0" fontId="46" fillId="27" borderId="32" xfId="76" applyFont="1" applyFill="1" applyBorder="1" applyAlignment="1">
      <alignment horizontal="left"/>
    </xf>
    <xf numFmtId="0" fontId="49" fillId="27" borderId="32" xfId="76" applyFont="1" applyFill="1" applyBorder="1" applyAlignment="1">
      <alignment horizontal="center" vertical="center"/>
    </xf>
    <xf numFmtId="0" fontId="46" fillId="27" borderId="32" xfId="76" applyFont="1" applyFill="1" applyBorder="1" applyAlignment="1">
      <alignment horizontal="center" vertical="center"/>
    </xf>
    <xf numFmtId="0" fontId="46" fillId="27" borderId="32" xfId="76" applyFont="1" applyFill="1" applyBorder="1" applyAlignment="1">
      <alignment horizontal="left" vertical="center"/>
    </xf>
    <xf numFmtId="0" fontId="1" fillId="27" borderId="32" xfId="76" applyFont="1" applyFill="1" applyBorder="1" applyAlignment="1">
      <alignment horizontal="center" vertical="center"/>
    </xf>
    <xf numFmtId="0" fontId="46" fillId="27" borderId="32" xfId="76" applyFont="1" applyFill="1" applyBorder="1" applyAlignment="1">
      <alignment vertical="center"/>
    </xf>
    <xf numFmtId="0" fontId="49" fillId="27" borderId="32" xfId="76" applyFont="1" applyFill="1" applyBorder="1" applyAlignment="1">
      <alignment vertical="center"/>
    </xf>
    <xf numFmtId="0" fontId="53" fillId="0" borderId="32" xfId="95" applyFont="1" applyBorder="1" applyAlignment="1" applyProtection="1">
      <alignment horizontal="left"/>
    </xf>
    <xf numFmtId="0" fontId="46" fillId="22" borderId="32" xfId="76" applyFont="1" applyFill="1" applyBorder="1" applyAlignment="1">
      <alignment horizontal="center" vertical="center"/>
    </xf>
    <xf numFmtId="0" fontId="46" fillId="22" borderId="32" xfId="76" applyFont="1" applyFill="1" applyBorder="1" applyAlignment="1">
      <alignment horizontal="left" vertical="center"/>
    </xf>
    <xf numFmtId="0" fontId="46" fillId="22" borderId="32" xfId="76" applyFont="1" applyFill="1" applyBorder="1" applyAlignment="1">
      <alignment vertical="center"/>
    </xf>
    <xf numFmtId="1" fontId="1" fillId="26" borderId="32" xfId="76" applyNumberFormat="1" applyFont="1" applyFill="1" applyBorder="1" applyAlignment="1">
      <alignment horizontal="center" vertical="center"/>
    </xf>
    <xf numFmtId="0" fontId="2" fillId="0" borderId="0" xfId="76"/>
    <xf numFmtId="0" fontId="2" fillId="0" borderId="0" xfId="76" applyAlignment="1">
      <alignment horizontal="center"/>
    </xf>
    <xf numFmtId="3" fontId="2" fillId="0" borderId="32" xfId="76" applyNumberFormat="1" applyBorder="1" applyAlignment="1">
      <alignment vertical="center"/>
    </xf>
    <xf numFmtId="169" fontId="2" fillId="0" borderId="32" xfId="76" applyNumberFormat="1" applyBorder="1" applyAlignment="1">
      <alignment vertical="center"/>
    </xf>
    <xf numFmtId="169" fontId="2" fillId="26" borderId="32" xfId="76" applyNumberFormat="1" applyFill="1" applyBorder="1" applyAlignment="1">
      <alignment vertical="center"/>
    </xf>
    <xf numFmtId="169" fontId="0" fillId="21" borderId="0" xfId="0" applyNumberFormat="1" applyFill="1"/>
    <xf numFmtId="168" fontId="29" fillId="0" borderId="0" xfId="85" applyNumberFormat="1"/>
    <xf numFmtId="0" fontId="54" fillId="0" borderId="0" xfId="85" applyFont="1"/>
    <xf numFmtId="0" fontId="40" fillId="0" borderId="32" xfId="92" applyFill="1" applyBorder="1" applyAlignment="1" applyProtection="1">
      <alignment horizontal="left"/>
    </xf>
    <xf numFmtId="3" fontId="30" fillId="21" borderId="15" xfId="85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0" fillId="24" borderId="11" xfId="85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12" xfId="0" applyFont="1" applyFill="1" applyBorder="1" applyAlignment="1">
      <alignment horizontal="center" vertical="center"/>
    </xf>
    <xf numFmtId="0" fontId="5" fillId="24" borderId="24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24" borderId="2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24" borderId="2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0" fillId="24" borderId="21" xfId="85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/>
    </xf>
    <xf numFmtId="0" fontId="30" fillId="24" borderId="35" xfId="0" applyFont="1" applyFill="1" applyBorder="1" applyAlignment="1">
      <alignment horizontal="center" vertical="center"/>
    </xf>
    <xf numFmtId="0" fontId="30" fillId="24" borderId="21" xfId="85" applyFont="1" applyFill="1" applyBorder="1" applyAlignment="1">
      <alignment horizontal="center" vertical="center" wrapText="1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35" xfId="0" applyFont="1" applyFill="1" applyBorder="1" applyAlignment="1">
      <alignment horizontal="center" vertical="center" wrapText="1"/>
    </xf>
    <xf numFmtId="0" fontId="30" fillId="24" borderId="19" xfId="85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30" fillId="24" borderId="27" xfId="0" applyFont="1" applyFill="1" applyBorder="1" applyAlignment="1">
      <alignment horizontal="center" vertical="center"/>
    </xf>
    <xf numFmtId="0" fontId="30" fillId="24" borderId="20" xfId="85" applyFont="1" applyFill="1" applyBorder="1" applyAlignment="1">
      <alignment horizontal="center" vertical="center" wrapText="1"/>
    </xf>
    <xf numFmtId="0" fontId="30" fillId="24" borderId="17" xfId="0" applyFont="1" applyFill="1" applyBorder="1" applyAlignment="1">
      <alignment horizontal="center" vertical="center" wrapText="1"/>
    </xf>
    <xf numFmtId="0" fontId="30" fillId="24" borderId="34" xfId="0" applyFont="1" applyFill="1" applyBorder="1" applyAlignment="1">
      <alignment horizontal="center" vertical="center" wrapText="1"/>
    </xf>
  </cellXfs>
  <cellStyles count="96"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1 - 20%" xfId="21" xr:uid="{00000000-0005-0000-0000-000013000000}"/>
    <cellStyle name="Accent1 - 40%" xfId="22" xr:uid="{00000000-0005-0000-0000-000014000000}"/>
    <cellStyle name="Accent1 - 60%" xfId="23" xr:uid="{00000000-0005-0000-0000-000015000000}"/>
    <cellStyle name="Accent2" xfId="24" builtinId="33" customBuiltin="1"/>
    <cellStyle name="Accent2 - 20%" xfId="25" xr:uid="{00000000-0005-0000-0000-000017000000}"/>
    <cellStyle name="Accent2 - 40%" xfId="26" xr:uid="{00000000-0005-0000-0000-000018000000}"/>
    <cellStyle name="Accent2 - 60%" xfId="27" xr:uid="{00000000-0005-0000-0000-000019000000}"/>
    <cellStyle name="Accent3" xfId="28" builtinId="37" customBuiltin="1"/>
    <cellStyle name="Accent3 - 20%" xfId="29" xr:uid="{00000000-0005-0000-0000-00001B000000}"/>
    <cellStyle name="Accent3 - 40%" xfId="30" xr:uid="{00000000-0005-0000-0000-00001C000000}"/>
    <cellStyle name="Accent3 - 60%" xfId="31" xr:uid="{00000000-0005-0000-0000-00001D000000}"/>
    <cellStyle name="Accent4" xfId="32" builtinId="41" customBuiltin="1"/>
    <cellStyle name="Accent4 - 20%" xfId="33" xr:uid="{00000000-0005-0000-0000-00001F000000}"/>
    <cellStyle name="Accent4 - 40%" xfId="34" xr:uid="{00000000-0005-0000-0000-000020000000}"/>
    <cellStyle name="Accent4 - 60%" xfId="35" xr:uid="{00000000-0005-0000-0000-000021000000}"/>
    <cellStyle name="Accent5" xfId="36" builtinId="45" customBuiltin="1"/>
    <cellStyle name="Accent5 - 20%" xfId="37" xr:uid="{00000000-0005-0000-0000-000023000000}"/>
    <cellStyle name="Accent5 - 40%" xfId="38" xr:uid="{00000000-0005-0000-0000-000024000000}"/>
    <cellStyle name="Accent5 - 60%" xfId="39" xr:uid="{00000000-0005-0000-0000-000025000000}"/>
    <cellStyle name="Accent6" xfId="40" builtinId="49" customBuiltin="1"/>
    <cellStyle name="Accent6 - 20%" xfId="41" xr:uid="{00000000-0005-0000-0000-000027000000}"/>
    <cellStyle name="Accent6 - 40%" xfId="42" xr:uid="{00000000-0005-0000-0000-000028000000}"/>
    <cellStyle name="Accent6 - 60%" xfId="43" xr:uid="{00000000-0005-0000-0000-000029000000}"/>
    <cellStyle name="Bad" xfId="44" builtinId="27" customBuiltin="1"/>
    <cellStyle name="Calculation" xfId="45" builtinId="22" customBuiltin="1"/>
    <cellStyle name="Check Cell" xfId="46" builtinId="23" customBuiltin="1"/>
    <cellStyle name="Comma 2" xfId="47" xr:uid="{00000000-0005-0000-0000-00002D000000}"/>
    <cellStyle name="Comma 3" xfId="70" xr:uid="{00000000-0005-0000-0000-00002E000000}"/>
    <cellStyle name="Comma 4" xfId="82" xr:uid="{00000000-0005-0000-0000-00002F000000}"/>
    <cellStyle name="Currency 2" xfId="71" xr:uid="{00000000-0005-0000-0000-000030000000}"/>
    <cellStyle name="Emphasis 1" xfId="48" xr:uid="{00000000-0005-0000-0000-000031000000}"/>
    <cellStyle name="Emphasis 2" xfId="49" xr:uid="{00000000-0005-0000-0000-000032000000}"/>
    <cellStyle name="Emphasis 3" xfId="50" xr:uid="{00000000-0005-0000-0000-000033000000}"/>
    <cellStyle name="Explanatory Text" xfId="51" builtinId="53" customBuiltin="1"/>
    <cellStyle name="Followed Hyperlink" xfId="91" builtinId="9" hidden="1"/>
    <cellStyle name="Followed Hyperlink" xfId="93" builtinId="9" hidden="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Hyperlink" xfId="92" builtinId="8"/>
    <cellStyle name="Hyperlink 2" xfId="83" xr:uid="{00000000-0005-0000-0000-00003D000000}"/>
    <cellStyle name="Hyperlink 3" xfId="89" xr:uid="{00000000-0005-0000-0000-00003E000000}"/>
    <cellStyle name="Hyperlink 4" xfId="95" xr:uid="{B96EA541-05BC-3F44-A1D4-349640249EFE}"/>
    <cellStyle name="Input" xfId="57" builtinId="20" customBuiltin="1"/>
    <cellStyle name="Linked Cell" xfId="58" builtinId="24" customBuiltin="1"/>
    <cellStyle name="Neutral" xfId="59" builtinId="28" customBuiltin="1"/>
    <cellStyle name="Normaallaad 2" xfId="72" xr:uid="{00000000-0005-0000-0000-000042000000}"/>
    <cellStyle name="Normal" xfId="0" builtinId="0"/>
    <cellStyle name="Normal 2" xfId="69" xr:uid="{00000000-0005-0000-0000-000044000000}"/>
    <cellStyle name="Normal 2 2" xfId="73" xr:uid="{00000000-0005-0000-0000-000045000000}"/>
    <cellStyle name="Normal 3" xfId="74" xr:uid="{00000000-0005-0000-0000-000046000000}"/>
    <cellStyle name="Normal 3 2" xfId="86" xr:uid="{00000000-0005-0000-0000-000047000000}"/>
    <cellStyle name="Normal 3 8" xfId="88" xr:uid="{00000000-0005-0000-0000-000048000000}"/>
    <cellStyle name="Normal 4" xfId="75" xr:uid="{00000000-0005-0000-0000-000049000000}"/>
    <cellStyle name="Normal 5" xfId="76" xr:uid="{00000000-0005-0000-0000-00004A000000}"/>
    <cellStyle name="Normal 6" xfId="77" xr:uid="{00000000-0005-0000-0000-00004B000000}"/>
    <cellStyle name="Normal 7" xfId="80" xr:uid="{00000000-0005-0000-0000-00004C000000}"/>
    <cellStyle name="Normal 8" xfId="84" xr:uid="{00000000-0005-0000-0000-00004D000000}"/>
    <cellStyle name="Normal 9" xfId="90" xr:uid="{00000000-0005-0000-0000-00004E000000}"/>
    <cellStyle name="Normal_Bridgestone_internet_spring 2010_Est" xfId="85" xr:uid="{00000000-0005-0000-0000-00004F000000}"/>
    <cellStyle name="Note" xfId="60" builtinId="10" customBuiltin="1"/>
    <cellStyle name="Output" xfId="61" builtinId="21" customBuiltin="1"/>
    <cellStyle name="Per cent" xfId="94" builtinId="5"/>
    <cellStyle name="Percent 2" xfId="62" xr:uid="{00000000-0005-0000-0000-000052000000}"/>
    <cellStyle name="Percent 3" xfId="78" xr:uid="{00000000-0005-0000-0000-000053000000}"/>
    <cellStyle name="Percent 4" xfId="79" xr:uid="{00000000-0005-0000-0000-000054000000}"/>
    <cellStyle name="Percent 4 2" xfId="87" xr:uid="{00000000-0005-0000-0000-000055000000}"/>
    <cellStyle name="Percent 5" xfId="81" xr:uid="{00000000-0005-0000-0000-000056000000}"/>
    <cellStyle name="Sheet Title" xfId="63" xr:uid="{00000000-0005-0000-0000-000057000000}"/>
    <cellStyle name="Standard_Media Flow Chart Print" xfId="64" xr:uid="{00000000-0005-0000-0000-000058000000}"/>
    <cellStyle name="Style 1" xfId="1" xr:uid="{00000000-0005-0000-0000-000059000000}"/>
    <cellStyle name="Title" xfId="65" builtinId="15" customBuiltin="1"/>
    <cellStyle name="Total" xfId="66" builtinId="25" customBuiltin="1"/>
    <cellStyle name="Warning Text" xfId="67" builtinId="11" customBuiltin="1"/>
    <cellStyle name="Обычный_Pasuti Phrase Exact KW v01" xfId="68" xr:uid="{00000000-0005-0000-0000-00005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1918546</xdr:colOff>
      <xdr:row>3</xdr:row>
      <xdr:rowOff>121920</xdr:rowOff>
    </xdr:to>
    <xdr:pic>
      <xdr:nvPicPr>
        <xdr:cNvPr id="2" name="Picture 6" descr="C:\Magnet Media\m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8246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1418166</xdr:colOff>
      <xdr:row>2</xdr:row>
      <xdr:rowOff>42333</xdr:rowOff>
    </xdr:from>
    <xdr:to>
      <xdr:col>9</xdr:col>
      <xdr:colOff>4347633</xdr:colOff>
      <xdr:row>8</xdr:row>
      <xdr:rowOff>122767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4475DD-395D-5B46-B21A-8A6DDA502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87666" y="381000"/>
          <a:ext cx="6083300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812800</xdr:colOff>
      <xdr:row>0</xdr:row>
      <xdr:rowOff>76200</xdr:rowOff>
    </xdr:from>
    <xdr:to>
      <xdr:col>3</xdr:col>
      <xdr:colOff>703892</xdr:colOff>
      <xdr:row>19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13FF4D-0F85-CE49-A66A-C76F6D478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9700" y="76200"/>
          <a:ext cx="1542092" cy="309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urilaanvee/OneDrive/MLG%20Consult/Arved/2016/tll001ns001/Jcdecaux/Raamatupidamine/Weekly%20report%20arhiiv/Weekly%20report%202008/WS%203%202008%20CMA%20restm%20EE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urilaanvee/OneDrive/MLG%20Consult/Arved/2016/U:/Documents%20and%20Settings/Jolanta/Desktop/Triumph%20Pan-Baltic%2002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urilaanvee/OneDrive/MLG%20Consult/Arved/2016/SERVER/unicom/WINDOWS/TEMP/UniCalc%202002%20Pan-Balti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urilaanvee/OneDrive/MLG%20Consult/Arved/2016/SERVER/unicom/HP/My%20Documents/Pakkumised/UNICOM%20PAKKUM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uri/AppData/Local/Microsoft/Windows/Temporary%20Internet%20Files/Content.IE5/OTXDCPWP/DTL%20Consumer%20Products%20Eesti_Eriplaneering_Magnetmeedia_lorenz_6s_wk38-41_2013_08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&amp;CL May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unt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unts"/>
      <sheetName val="LT"/>
      <sheetName val="LV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andme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rismanet.ee/vnd-02/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s://prismanet.ee/khj-01/" TargetMode="External"/><Relationship Id="rId7" Type="http://schemas.openxmlformats.org/officeDocument/2006/relationships/hyperlink" Target="https://prismanet.ee/haa-01/" TargetMode="External"/><Relationship Id="rId12" Type="http://schemas.openxmlformats.org/officeDocument/2006/relationships/hyperlink" Target="https://prismanet.ee/snd-01/" TargetMode="External"/><Relationship Id="rId2" Type="http://schemas.openxmlformats.org/officeDocument/2006/relationships/hyperlink" Target="https://prismanet.ee/jhv-03/" TargetMode="External"/><Relationship Id="rId1" Type="http://schemas.openxmlformats.org/officeDocument/2006/relationships/hyperlink" Target="https://prismanet.ee/ahm-01/" TargetMode="External"/><Relationship Id="rId6" Type="http://schemas.openxmlformats.org/officeDocument/2006/relationships/hyperlink" Target="https://prismanet.ee/slm-02/" TargetMode="External"/><Relationship Id="rId11" Type="http://schemas.openxmlformats.org/officeDocument/2006/relationships/hyperlink" Target="https://prismanet.ee/sga-01/" TargetMode="External"/><Relationship Id="rId5" Type="http://schemas.openxmlformats.org/officeDocument/2006/relationships/hyperlink" Target="https://prismanet.ee/nrv-04/" TargetMode="External"/><Relationship Id="rId10" Type="http://schemas.openxmlformats.org/officeDocument/2006/relationships/hyperlink" Target="https://prismanet.ee/prn-01/" TargetMode="External"/><Relationship Id="rId4" Type="http://schemas.openxmlformats.org/officeDocument/2006/relationships/hyperlink" Target="https://prismanet.ee/nrv-01/" TargetMode="External"/><Relationship Id="rId9" Type="http://schemas.openxmlformats.org/officeDocument/2006/relationships/hyperlink" Target="https://prismanet.ee/pak-01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gameediagrupp.ee/digiekraanid/valiekraanid?mapid=60704f96be667&amp;side=1" TargetMode="External"/><Relationship Id="rId2" Type="http://schemas.openxmlformats.org/officeDocument/2006/relationships/hyperlink" Target="https://www.megameediagrupp.ee/digiekraanid/valiekraanid?mapid=60abaa3ad9a8b&amp;side=1" TargetMode="External"/><Relationship Id="rId1" Type="http://schemas.openxmlformats.org/officeDocument/2006/relationships/hyperlink" Target="https://www.megameediagrupp.ee/digiekraanid/siseekraanid/vironia-kaubanduskeskus/siseekraanid/" TargetMode="External"/><Relationship Id="rId4" Type="http://schemas.openxmlformats.org/officeDocument/2006/relationships/hyperlink" Target="https://www.megameediagrupp.ee/digiekraanid/valiekraanid?mapid=5fd72aae1ffe9&amp;sid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40"/>
  <sheetViews>
    <sheetView showGridLines="0" tabSelected="1" zoomScale="60" zoomScaleNormal="60" zoomScalePageLayoutView="60" workbookViewId="0">
      <selection activeCell="K27" sqref="K27"/>
    </sheetView>
  </sheetViews>
  <sheetFormatPr baseColWidth="10" defaultColWidth="9.1640625" defaultRowHeight="13"/>
  <cols>
    <col min="1" max="1" width="1.83203125" style="1" customWidth="1"/>
    <col min="2" max="2" width="32.83203125" style="1" customWidth="1"/>
    <col min="3" max="3" width="27" style="1" customWidth="1"/>
    <col min="4" max="4" width="37.6640625" style="1" customWidth="1"/>
    <col min="5" max="5" width="22" style="1" customWidth="1"/>
    <col min="6" max="6" width="15.83203125" style="1" customWidth="1"/>
    <col min="7" max="7" width="16.1640625" style="1" customWidth="1"/>
    <col min="8" max="8" width="28.1640625" style="1" customWidth="1"/>
    <col min="9" max="9" width="13.33203125" style="1" customWidth="1"/>
    <col min="10" max="10" width="76.5" style="23" customWidth="1"/>
    <col min="11" max="17" width="8.6640625" style="1" customWidth="1"/>
    <col min="18" max="209" width="9.1640625" style="1"/>
    <col min="210" max="210" width="1.83203125" style="1" customWidth="1"/>
    <col min="211" max="211" width="15.5" style="1" customWidth="1"/>
    <col min="212" max="215" width="15.6640625" style="1" customWidth="1"/>
    <col min="216" max="216" width="20.33203125" style="1" customWidth="1"/>
    <col min="217" max="217" width="33.5" style="1" customWidth="1"/>
    <col min="218" max="218" width="26.6640625" style="1" customWidth="1"/>
    <col min="219" max="219" width="25" style="1" customWidth="1"/>
    <col min="220" max="220" width="16" style="1" customWidth="1"/>
    <col min="221" max="221" width="13.5" style="1" customWidth="1"/>
    <col min="222" max="222" width="13.33203125" style="1" customWidth="1"/>
    <col min="223" max="465" width="9.1640625" style="1"/>
    <col min="466" max="466" width="1.83203125" style="1" customWidth="1"/>
    <col min="467" max="467" width="15.5" style="1" customWidth="1"/>
    <col min="468" max="471" width="15.6640625" style="1" customWidth="1"/>
    <col min="472" max="472" width="20.33203125" style="1" customWidth="1"/>
    <col min="473" max="473" width="33.5" style="1" customWidth="1"/>
    <col min="474" max="474" width="26.6640625" style="1" customWidth="1"/>
    <col min="475" max="475" width="25" style="1" customWidth="1"/>
    <col min="476" max="476" width="16" style="1" customWidth="1"/>
    <col min="477" max="477" width="13.5" style="1" customWidth="1"/>
    <col min="478" max="478" width="13.33203125" style="1" customWidth="1"/>
    <col min="479" max="721" width="9.1640625" style="1"/>
    <col min="722" max="722" width="1.83203125" style="1" customWidth="1"/>
    <col min="723" max="723" width="15.5" style="1" customWidth="1"/>
    <col min="724" max="727" width="15.6640625" style="1" customWidth="1"/>
    <col min="728" max="728" width="20.33203125" style="1" customWidth="1"/>
    <col min="729" max="729" width="33.5" style="1" customWidth="1"/>
    <col min="730" max="730" width="26.6640625" style="1" customWidth="1"/>
    <col min="731" max="731" width="25" style="1" customWidth="1"/>
    <col min="732" max="732" width="16" style="1" customWidth="1"/>
    <col min="733" max="733" width="13.5" style="1" customWidth="1"/>
    <col min="734" max="734" width="13.33203125" style="1" customWidth="1"/>
    <col min="735" max="977" width="9.1640625" style="1"/>
    <col min="978" max="978" width="1.83203125" style="1" customWidth="1"/>
    <col min="979" max="979" width="15.5" style="1" customWidth="1"/>
    <col min="980" max="983" width="15.6640625" style="1" customWidth="1"/>
    <col min="984" max="984" width="20.33203125" style="1" customWidth="1"/>
    <col min="985" max="985" width="33.5" style="1" customWidth="1"/>
    <col min="986" max="986" width="26.6640625" style="1" customWidth="1"/>
    <col min="987" max="987" width="25" style="1" customWidth="1"/>
    <col min="988" max="988" width="16" style="1" customWidth="1"/>
    <col min="989" max="989" width="13.5" style="1" customWidth="1"/>
    <col min="990" max="990" width="13.33203125" style="1" customWidth="1"/>
    <col min="991" max="1233" width="9.1640625" style="1"/>
    <col min="1234" max="1234" width="1.83203125" style="1" customWidth="1"/>
    <col min="1235" max="1235" width="15.5" style="1" customWidth="1"/>
    <col min="1236" max="1239" width="15.6640625" style="1" customWidth="1"/>
    <col min="1240" max="1240" width="20.33203125" style="1" customWidth="1"/>
    <col min="1241" max="1241" width="33.5" style="1" customWidth="1"/>
    <col min="1242" max="1242" width="26.6640625" style="1" customWidth="1"/>
    <col min="1243" max="1243" width="25" style="1" customWidth="1"/>
    <col min="1244" max="1244" width="16" style="1" customWidth="1"/>
    <col min="1245" max="1245" width="13.5" style="1" customWidth="1"/>
    <col min="1246" max="1246" width="13.33203125" style="1" customWidth="1"/>
    <col min="1247" max="1489" width="9.1640625" style="1"/>
    <col min="1490" max="1490" width="1.83203125" style="1" customWidth="1"/>
    <col min="1491" max="1491" width="15.5" style="1" customWidth="1"/>
    <col min="1492" max="1495" width="15.6640625" style="1" customWidth="1"/>
    <col min="1496" max="1496" width="20.33203125" style="1" customWidth="1"/>
    <col min="1497" max="1497" width="33.5" style="1" customWidth="1"/>
    <col min="1498" max="1498" width="26.6640625" style="1" customWidth="1"/>
    <col min="1499" max="1499" width="25" style="1" customWidth="1"/>
    <col min="1500" max="1500" width="16" style="1" customWidth="1"/>
    <col min="1501" max="1501" width="13.5" style="1" customWidth="1"/>
    <col min="1502" max="1502" width="13.33203125" style="1" customWidth="1"/>
    <col min="1503" max="1745" width="9.1640625" style="1"/>
    <col min="1746" max="1746" width="1.83203125" style="1" customWidth="1"/>
    <col min="1747" max="1747" width="15.5" style="1" customWidth="1"/>
    <col min="1748" max="1751" width="15.6640625" style="1" customWidth="1"/>
    <col min="1752" max="1752" width="20.33203125" style="1" customWidth="1"/>
    <col min="1753" max="1753" width="33.5" style="1" customWidth="1"/>
    <col min="1754" max="1754" width="26.6640625" style="1" customWidth="1"/>
    <col min="1755" max="1755" width="25" style="1" customWidth="1"/>
    <col min="1756" max="1756" width="16" style="1" customWidth="1"/>
    <col min="1757" max="1757" width="13.5" style="1" customWidth="1"/>
    <col min="1758" max="1758" width="13.33203125" style="1" customWidth="1"/>
    <col min="1759" max="2001" width="9.1640625" style="1"/>
    <col min="2002" max="2002" width="1.83203125" style="1" customWidth="1"/>
    <col min="2003" max="2003" width="15.5" style="1" customWidth="1"/>
    <col min="2004" max="2007" width="15.6640625" style="1" customWidth="1"/>
    <col min="2008" max="2008" width="20.33203125" style="1" customWidth="1"/>
    <col min="2009" max="2009" width="33.5" style="1" customWidth="1"/>
    <col min="2010" max="2010" width="26.6640625" style="1" customWidth="1"/>
    <col min="2011" max="2011" width="25" style="1" customWidth="1"/>
    <col min="2012" max="2012" width="16" style="1" customWidth="1"/>
    <col min="2013" max="2013" width="13.5" style="1" customWidth="1"/>
    <col min="2014" max="2014" width="13.33203125" style="1" customWidth="1"/>
    <col min="2015" max="2257" width="9.1640625" style="1"/>
    <col min="2258" max="2258" width="1.83203125" style="1" customWidth="1"/>
    <col min="2259" max="2259" width="15.5" style="1" customWidth="1"/>
    <col min="2260" max="2263" width="15.6640625" style="1" customWidth="1"/>
    <col min="2264" max="2264" width="20.33203125" style="1" customWidth="1"/>
    <col min="2265" max="2265" width="33.5" style="1" customWidth="1"/>
    <col min="2266" max="2266" width="26.6640625" style="1" customWidth="1"/>
    <col min="2267" max="2267" width="25" style="1" customWidth="1"/>
    <col min="2268" max="2268" width="16" style="1" customWidth="1"/>
    <col min="2269" max="2269" width="13.5" style="1" customWidth="1"/>
    <col min="2270" max="2270" width="13.33203125" style="1" customWidth="1"/>
    <col min="2271" max="2513" width="9.1640625" style="1"/>
    <col min="2514" max="2514" width="1.83203125" style="1" customWidth="1"/>
    <col min="2515" max="2515" width="15.5" style="1" customWidth="1"/>
    <col min="2516" max="2519" width="15.6640625" style="1" customWidth="1"/>
    <col min="2520" max="2520" width="20.33203125" style="1" customWidth="1"/>
    <col min="2521" max="2521" width="33.5" style="1" customWidth="1"/>
    <col min="2522" max="2522" width="26.6640625" style="1" customWidth="1"/>
    <col min="2523" max="2523" width="25" style="1" customWidth="1"/>
    <col min="2524" max="2524" width="16" style="1" customWidth="1"/>
    <col min="2525" max="2525" width="13.5" style="1" customWidth="1"/>
    <col min="2526" max="2526" width="13.33203125" style="1" customWidth="1"/>
    <col min="2527" max="2769" width="9.1640625" style="1"/>
    <col min="2770" max="2770" width="1.83203125" style="1" customWidth="1"/>
    <col min="2771" max="2771" width="15.5" style="1" customWidth="1"/>
    <col min="2772" max="2775" width="15.6640625" style="1" customWidth="1"/>
    <col min="2776" max="2776" width="20.33203125" style="1" customWidth="1"/>
    <col min="2777" max="2777" width="33.5" style="1" customWidth="1"/>
    <col min="2778" max="2778" width="26.6640625" style="1" customWidth="1"/>
    <col min="2779" max="2779" width="25" style="1" customWidth="1"/>
    <col min="2780" max="2780" width="16" style="1" customWidth="1"/>
    <col min="2781" max="2781" width="13.5" style="1" customWidth="1"/>
    <col min="2782" max="2782" width="13.33203125" style="1" customWidth="1"/>
    <col min="2783" max="3025" width="9.1640625" style="1"/>
    <col min="3026" max="3026" width="1.83203125" style="1" customWidth="1"/>
    <col min="3027" max="3027" width="15.5" style="1" customWidth="1"/>
    <col min="3028" max="3031" width="15.6640625" style="1" customWidth="1"/>
    <col min="3032" max="3032" width="20.33203125" style="1" customWidth="1"/>
    <col min="3033" max="3033" width="33.5" style="1" customWidth="1"/>
    <col min="3034" max="3034" width="26.6640625" style="1" customWidth="1"/>
    <col min="3035" max="3035" width="25" style="1" customWidth="1"/>
    <col min="3036" max="3036" width="16" style="1" customWidth="1"/>
    <col min="3037" max="3037" width="13.5" style="1" customWidth="1"/>
    <col min="3038" max="3038" width="13.33203125" style="1" customWidth="1"/>
    <col min="3039" max="3281" width="9.1640625" style="1"/>
    <col min="3282" max="3282" width="1.83203125" style="1" customWidth="1"/>
    <col min="3283" max="3283" width="15.5" style="1" customWidth="1"/>
    <col min="3284" max="3287" width="15.6640625" style="1" customWidth="1"/>
    <col min="3288" max="3288" width="20.33203125" style="1" customWidth="1"/>
    <col min="3289" max="3289" width="33.5" style="1" customWidth="1"/>
    <col min="3290" max="3290" width="26.6640625" style="1" customWidth="1"/>
    <col min="3291" max="3291" width="25" style="1" customWidth="1"/>
    <col min="3292" max="3292" width="16" style="1" customWidth="1"/>
    <col min="3293" max="3293" width="13.5" style="1" customWidth="1"/>
    <col min="3294" max="3294" width="13.33203125" style="1" customWidth="1"/>
    <col min="3295" max="3537" width="9.1640625" style="1"/>
    <col min="3538" max="3538" width="1.83203125" style="1" customWidth="1"/>
    <col min="3539" max="3539" width="15.5" style="1" customWidth="1"/>
    <col min="3540" max="3543" width="15.6640625" style="1" customWidth="1"/>
    <col min="3544" max="3544" width="20.33203125" style="1" customWidth="1"/>
    <col min="3545" max="3545" width="33.5" style="1" customWidth="1"/>
    <col min="3546" max="3546" width="26.6640625" style="1" customWidth="1"/>
    <col min="3547" max="3547" width="25" style="1" customWidth="1"/>
    <col min="3548" max="3548" width="16" style="1" customWidth="1"/>
    <col min="3549" max="3549" width="13.5" style="1" customWidth="1"/>
    <col min="3550" max="3550" width="13.33203125" style="1" customWidth="1"/>
    <col min="3551" max="3793" width="9.1640625" style="1"/>
    <col min="3794" max="3794" width="1.83203125" style="1" customWidth="1"/>
    <col min="3795" max="3795" width="15.5" style="1" customWidth="1"/>
    <col min="3796" max="3799" width="15.6640625" style="1" customWidth="1"/>
    <col min="3800" max="3800" width="20.33203125" style="1" customWidth="1"/>
    <col min="3801" max="3801" width="33.5" style="1" customWidth="1"/>
    <col min="3802" max="3802" width="26.6640625" style="1" customWidth="1"/>
    <col min="3803" max="3803" width="25" style="1" customWidth="1"/>
    <col min="3804" max="3804" width="16" style="1" customWidth="1"/>
    <col min="3805" max="3805" width="13.5" style="1" customWidth="1"/>
    <col min="3806" max="3806" width="13.33203125" style="1" customWidth="1"/>
    <col min="3807" max="4049" width="9.1640625" style="1"/>
    <col min="4050" max="4050" width="1.83203125" style="1" customWidth="1"/>
    <col min="4051" max="4051" width="15.5" style="1" customWidth="1"/>
    <col min="4052" max="4055" width="15.6640625" style="1" customWidth="1"/>
    <col min="4056" max="4056" width="20.33203125" style="1" customWidth="1"/>
    <col min="4057" max="4057" width="33.5" style="1" customWidth="1"/>
    <col min="4058" max="4058" width="26.6640625" style="1" customWidth="1"/>
    <col min="4059" max="4059" width="25" style="1" customWidth="1"/>
    <col min="4060" max="4060" width="16" style="1" customWidth="1"/>
    <col min="4061" max="4061" width="13.5" style="1" customWidth="1"/>
    <col min="4062" max="4062" width="13.33203125" style="1" customWidth="1"/>
    <col min="4063" max="4305" width="9.1640625" style="1"/>
    <col min="4306" max="4306" width="1.83203125" style="1" customWidth="1"/>
    <col min="4307" max="4307" width="15.5" style="1" customWidth="1"/>
    <col min="4308" max="4311" width="15.6640625" style="1" customWidth="1"/>
    <col min="4312" max="4312" width="20.33203125" style="1" customWidth="1"/>
    <col min="4313" max="4313" width="33.5" style="1" customWidth="1"/>
    <col min="4314" max="4314" width="26.6640625" style="1" customWidth="1"/>
    <col min="4315" max="4315" width="25" style="1" customWidth="1"/>
    <col min="4316" max="4316" width="16" style="1" customWidth="1"/>
    <col min="4317" max="4317" width="13.5" style="1" customWidth="1"/>
    <col min="4318" max="4318" width="13.33203125" style="1" customWidth="1"/>
    <col min="4319" max="4561" width="9.1640625" style="1"/>
    <col min="4562" max="4562" width="1.83203125" style="1" customWidth="1"/>
    <col min="4563" max="4563" width="15.5" style="1" customWidth="1"/>
    <col min="4564" max="4567" width="15.6640625" style="1" customWidth="1"/>
    <col min="4568" max="4568" width="20.33203125" style="1" customWidth="1"/>
    <col min="4569" max="4569" width="33.5" style="1" customWidth="1"/>
    <col min="4570" max="4570" width="26.6640625" style="1" customWidth="1"/>
    <col min="4571" max="4571" width="25" style="1" customWidth="1"/>
    <col min="4572" max="4572" width="16" style="1" customWidth="1"/>
    <col min="4573" max="4573" width="13.5" style="1" customWidth="1"/>
    <col min="4574" max="4574" width="13.33203125" style="1" customWidth="1"/>
    <col min="4575" max="4817" width="9.1640625" style="1"/>
    <col min="4818" max="4818" width="1.83203125" style="1" customWidth="1"/>
    <col min="4819" max="4819" width="15.5" style="1" customWidth="1"/>
    <col min="4820" max="4823" width="15.6640625" style="1" customWidth="1"/>
    <col min="4824" max="4824" width="20.33203125" style="1" customWidth="1"/>
    <col min="4825" max="4825" width="33.5" style="1" customWidth="1"/>
    <col min="4826" max="4826" width="26.6640625" style="1" customWidth="1"/>
    <col min="4827" max="4827" width="25" style="1" customWidth="1"/>
    <col min="4828" max="4828" width="16" style="1" customWidth="1"/>
    <col min="4829" max="4829" width="13.5" style="1" customWidth="1"/>
    <col min="4830" max="4830" width="13.33203125" style="1" customWidth="1"/>
    <col min="4831" max="5073" width="9.1640625" style="1"/>
    <col min="5074" max="5074" width="1.83203125" style="1" customWidth="1"/>
    <col min="5075" max="5075" width="15.5" style="1" customWidth="1"/>
    <col min="5076" max="5079" width="15.6640625" style="1" customWidth="1"/>
    <col min="5080" max="5080" width="20.33203125" style="1" customWidth="1"/>
    <col min="5081" max="5081" width="33.5" style="1" customWidth="1"/>
    <col min="5082" max="5082" width="26.6640625" style="1" customWidth="1"/>
    <col min="5083" max="5083" width="25" style="1" customWidth="1"/>
    <col min="5084" max="5084" width="16" style="1" customWidth="1"/>
    <col min="5085" max="5085" width="13.5" style="1" customWidth="1"/>
    <col min="5086" max="5086" width="13.33203125" style="1" customWidth="1"/>
    <col min="5087" max="5329" width="9.1640625" style="1"/>
    <col min="5330" max="5330" width="1.83203125" style="1" customWidth="1"/>
    <col min="5331" max="5331" width="15.5" style="1" customWidth="1"/>
    <col min="5332" max="5335" width="15.6640625" style="1" customWidth="1"/>
    <col min="5336" max="5336" width="20.33203125" style="1" customWidth="1"/>
    <col min="5337" max="5337" width="33.5" style="1" customWidth="1"/>
    <col min="5338" max="5338" width="26.6640625" style="1" customWidth="1"/>
    <col min="5339" max="5339" width="25" style="1" customWidth="1"/>
    <col min="5340" max="5340" width="16" style="1" customWidth="1"/>
    <col min="5341" max="5341" width="13.5" style="1" customWidth="1"/>
    <col min="5342" max="5342" width="13.33203125" style="1" customWidth="1"/>
    <col min="5343" max="5585" width="9.1640625" style="1"/>
    <col min="5586" max="5586" width="1.83203125" style="1" customWidth="1"/>
    <col min="5587" max="5587" width="15.5" style="1" customWidth="1"/>
    <col min="5588" max="5591" width="15.6640625" style="1" customWidth="1"/>
    <col min="5592" max="5592" width="20.33203125" style="1" customWidth="1"/>
    <col min="5593" max="5593" width="33.5" style="1" customWidth="1"/>
    <col min="5594" max="5594" width="26.6640625" style="1" customWidth="1"/>
    <col min="5595" max="5595" width="25" style="1" customWidth="1"/>
    <col min="5596" max="5596" width="16" style="1" customWidth="1"/>
    <col min="5597" max="5597" width="13.5" style="1" customWidth="1"/>
    <col min="5598" max="5598" width="13.33203125" style="1" customWidth="1"/>
    <col min="5599" max="5841" width="9.1640625" style="1"/>
    <col min="5842" max="5842" width="1.83203125" style="1" customWidth="1"/>
    <col min="5843" max="5843" width="15.5" style="1" customWidth="1"/>
    <col min="5844" max="5847" width="15.6640625" style="1" customWidth="1"/>
    <col min="5848" max="5848" width="20.33203125" style="1" customWidth="1"/>
    <col min="5849" max="5849" width="33.5" style="1" customWidth="1"/>
    <col min="5850" max="5850" width="26.6640625" style="1" customWidth="1"/>
    <col min="5851" max="5851" width="25" style="1" customWidth="1"/>
    <col min="5852" max="5852" width="16" style="1" customWidth="1"/>
    <col min="5853" max="5853" width="13.5" style="1" customWidth="1"/>
    <col min="5854" max="5854" width="13.33203125" style="1" customWidth="1"/>
    <col min="5855" max="6097" width="9.1640625" style="1"/>
    <col min="6098" max="6098" width="1.83203125" style="1" customWidth="1"/>
    <col min="6099" max="6099" width="15.5" style="1" customWidth="1"/>
    <col min="6100" max="6103" width="15.6640625" style="1" customWidth="1"/>
    <col min="6104" max="6104" width="20.33203125" style="1" customWidth="1"/>
    <col min="6105" max="6105" width="33.5" style="1" customWidth="1"/>
    <col min="6106" max="6106" width="26.6640625" style="1" customWidth="1"/>
    <col min="6107" max="6107" width="25" style="1" customWidth="1"/>
    <col min="6108" max="6108" width="16" style="1" customWidth="1"/>
    <col min="6109" max="6109" width="13.5" style="1" customWidth="1"/>
    <col min="6110" max="6110" width="13.33203125" style="1" customWidth="1"/>
    <col min="6111" max="6353" width="9.1640625" style="1"/>
    <col min="6354" max="6354" width="1.83203125" style="1" customWidth="1"/>
    <col min="6355" max="6355" width="15.5" style="1" customWidth="1"/>
    <col min="6356" max="6359" width="15.6640625" style="1" customWidth="1"/>
    <col min="6360" max="6360" width="20.33203125" style="1" customWidth="1"/>
    <col min="6361" max="6361" width="33.5" style="1" customWidth="1"/>
    <col min="6362" max="6362" width="26.6640625" style="1" customWidth="1"/>
    <col min="6363" max="6363" width="25" style="1" customWidth="1"/>
    <col min="6364" max="6364" width="16" style="1" customWidth="1"/>
    <col min="6365" max="6365" width="13.5" style="1" customWidth="1"/>
    <col min="6366" max="6366" width="13.33203125" style="1" customWidth="1"/>
    <col min="6367" max="6609" width="9.1640625" style="1"/>
    <col min="6610" max="6610" width="1.83203125" style="1" customWidth="1"/>
    <col min="6611" max="6611" width="15.5" style="1" customWidth="1"/>
    <col min="6612" max="6615" width="15.6640625" style="1" customWidth="1"/>
    <col min="6616" max="6616" width="20.33203125" style="1" customWidth="1"/>
    <col min="6617" max="6617" width="33.5" style="1" customWidth="1"/>
    <col min="6618" max="6618" width="26.6640625" style="1" customWidth="1"/>
    <col min="6619" max="6619" width="25" style="1" customWidth="1"/>
    <col min="6620" max="6620" width="16" style="1" customWidth="1"/>
    <col min="6621" max="6621" width="13.5" style="1" customWidth="1"/>
    <col min="6622" max="6622" width="13.33203125" style="1" customWidth="1"/>
    <col min="6623" max="6865" width="9.1640625" style="1"/>
    <col min="6866" max="6866" width="1.83203125" style="1" customWidth="1"/>
    <col min="6867" max="6867" width="15.5" style="1" customWidth="1"/>
    <col min="6868" max="6871" width="15.6640625" style="1" customWidth="1"/>
    <col min="6872" max="6872" width="20.33203125" style="1" customWidth="1"/>
    <col min="6873" max="6873" width="33.5" style="1" customWidth="1"/>
    <col min="6874" max="6874" width="26.6640625" style="1" customWidth="1"/>
    <col min="6875" max="6875" width="25" style="1" customWidth="1"/>
    <col min="6876" max="6876" width="16" style="1" customWidth="1"/>
    <col min="6877" max="6877" width="13.5" style="1" customWidth="1"/>
    <col min="6878" max="6878" width="13.33203125" style="1" customWidth="1"/>
    <col min="6879" max="7121" width="9.1640625" style="1"/>
    <col min="7122" max="7122" width="1.83203125" style="1" customWidth="1"/>
    <col min="7123" max="7123" width="15.5" style="1" customWidth="1"/>
    <col min="7124" max="7127" width="15.6640625" style="1" customWidth="1"/>
    <col min="7128" max="7128" width="20.33203125" style="1" customWidth="1"/>
    <col min="7129" max="7129" width="33.5" style="1" customWidth="1"/>
    <col min="7130" max="7130" width="26.6640625" style="1" customWidth="1"/>
    <col min="7131" max="7131" width="25" style="1" customWidth="1"/>
    <col min="7132" max="7132" width="16" style="1" customWidth="1"/>
    <col min="7133" max="7133" width="13.5" style="1" customWidth="1"/>
    <col min="7134" max="7134" width="13.33203125" style="1" customWidth="1"/>
    <col min="7135" max="7377" width="9.1640625" style="1"/>
    <col min="7378" max="7378" width="1.83203125" style="1" customWidth="1"/>
    <col min="7379" max="7379" width="15.5" style="1" customWidth="1"/>
    <col min="7380" max="7383" width="15.6640625" style="1" customWidth="1"/>
    <col min="7384" max="7384" width="20.33203125" style="1" customWidth="1"/>
    <col min="7385" max="7385" width="33.5" style="1" customWidth="1"/>
    <col min="7386" max="7386" width="26.6640625" style="1" customWidth="1"/>
    <col min="7387" max="7387" width="25" style="1" customWidth="1"/>
    <col min="7388" max="7388" width="16" style="1" customWidth="1"/>
    <col min="7389" max="7389" width="13.5" style="1" customWidth="1"/>
    <col min="7390" max="7390" width="13.33203125" style="1" customWidth="1"/>
    <col min="7391" max="7633" width="9.1640625" style="1"/>
    <col min="7634" max="7634" width="1.83203125" style="1" customWidth="1"/>
    <col min="7635" max="7635" width="15.5" style="1" customWidth="1"/>
    <col min="7636" max="7639" width="15.6640625" style="1" customWidth="1"/>
    <col min="7640" max="7640" width="20.33203125" style="1" customWidth="1"/>
    <col min="7641" max="7641" width="33.5" style="1" customWidth="1"/>
    <col min="7642" max="7642" width="26.6640625" style="1" customWidth="1"/>
    <col min="7643" max="7643" width="25" style="1" customWidth="1"/>
    <col min="7644" max="7644" width="16" style="1" customWidth="1"/>
    <col min="7645" max="7645" width="13.5" style="1" customWidth="1"/>
    <col min="7646" max="7646" width="13.33203125" style="1" customWidth="1"/>
    <col min="7647" max="7889" width="9.1640625" style="1"/>
    <col min="7890" max="7890" width="1.83203125" style="1" customWidth="1"/>
    <col min="7891" max="7891" width="15.5" style="1" customWidth="1"/>
    <col min="7892" max="7895" width="15.6640625" style="1" customWidth="1"/>
    <col min="7896" max="7896" width="20.33203125" style="1" customWidth="1"/>
    <col min="7897" max="7897" width="33.5" style="1" customWidth="1"/>
    <col min="7898" max="7898" width="26.6640625" style="1" customWidth="1"/>
    <col min="7899" max="7899" width="25" style="1" customWidth="1"/>
    <col min="7900" max="7900" width="16" style="1" customWidth="1"/>
    <col min="7901" max="7901" width="13.5" style="1" customWidth="1"/>
    <col min="7902" max="7902" width="13.33203125" style="1" customWidth="1"/>
    <col min="7903" max="8145" width="9.1640625" style="1"/>
    <col min="8146" max="8146" width="1.83203125" style="1" customWidth="1"/>
    <col min="8147" max="8147" width="15.5" style="1" customWidth="1"/>
    <col min="8148" max="8151" width="15.6640625" style="1" customWidth="1"/>
    <col min="8152" max="8152" width="20.33203125" style="1" customWidth="1"/>
    <col min="8153" max="8153" width="33.5" style="1" customWidth="1"/>
    <col min="8154" max="8154" width="26.6640625" style="1" customWidth="1"/>
    <col min="8155" max="8155" width="25" style="1" customWidth="1"/>
    <col min="8156" max="8156" width="16" style="1" customWidth="1"/>
    <col min="8157" max="8157" width="13.5" style="1" customWidth="1"/>
    <col min="8158" max="8158" width="13.33203125" style="1" customWidth="1"/>
    <col min="8159" max="8401" width="9.1640625" style="1"/>
    <col min="8402" max="8402" width="1.83203125" style="1" customWidth="1"/>
    <col min="8403" max="8403" width="15.5" style="1" customWidth="1"/>
    <col min="8404" max="8407" width="15.6640625" style="1" customWidth="1"/>
    <col min="8408" max="8408" width="20.33203125" style="1" customWidth="1"/>
    <col min="8409" max="8409" width="33.5" style="1" customWidth="1"/>
    <col min="8410" max="8410" width="26.6640625" style="1" customWidth="1"/>
    <col min="8411" max="8411" width="25" style="1" customWidth="1"/>
    <col min="8412" max="8412" width="16" style="1" customWidth="1"/>
    <col min="8413" max="8413" width="13.5" style="1" customWidth="1"/>
    <col min="8414" max="8414" width="13.33203125" style="1" customWidth="1"/>
    <col min="8415" max="8657" width="9.1640625" style="1"/>
    <col min="8658" max="8658" width="1.83203125" style="1" customWidth="1"/>
    <col min="8659" max="8659" width="15.5" style="1" customWidth="1"/>
    <col min="8660" max="8663" width="15.6640625" style="1" customWidth="1"/>
    <col min="8664" max="8664" width="20.33203125" style="1" customWidth="1"/>
    <col min="8665" max="8665" width="33.5" style="1" customWidth="1"/>
    <col min="8666" max="8666" width="26.6640625" style="1" customWidth="1"/>
    <col min="8667" max="8667" width="25" style="1" customWidth="1"/>
    <col min="8668" max="8668" width="16" style="1" customWidth="1"/>
    <col min="8669" max="8669" width="13.5" style="1" customWidth="1"/>
    <col min="8670" max="8670" width="13.33203125" style="1" customWidth="1"/>
    <col min="8671" max="8913" width="9.1640625" style="1"/>
    <col min="8914" max="8914" width="1.83203125" style="1" customWidth="1"/>
    <col min="8915" max="8915" width="15.5" style="1" customWidth="1"/>
    <col min="8916" max="8919" width="15.6640625" style="1" customWidth="1"/>
    <col min="8920" max="8920" width="20.33203125" style="1" customWidth="1"/>
    <col min="8921" max="8921" width="33.5" style="1" customWidth="1"/>
    <col min="8922" max="8922" width="26.6640625" style="1" customWidth="1"/>
    <col min="8923" max="8923" width="25" style="1" customWidth="1"/>
    <col min="8924" max="8924" width="16" style="1" customWidth="1"/>
    <col min="8925" max="8925" width="13.5" style="1" customWidth="1"/>
    <col min="8926" max="8926" width="13.33203125" style="1" customWidth="1"/>
    <col min="8927" max="9169" width="9.1640625" style="1"/>
    <col min="9170" max="9170" width="1.83203125" style="1" customWidth="1"/>
    <col min="9171" max="9171" width="15.5" style="1" customWidth="1"/>
    <col min="9172" max="9175" width="15.6640625" style="1" customWidth="1"/>
    <col min="9176" max="9176" width="20.33203125" style="1" customWidth="1"/>
    <col min="9177" max="9177" width="33.5" style="1" customWidth="1"/>
    <col min="9178" max="9178" width="26.6640625" style="1" customWidth="1"/>
    <col min="9179" max="9179" width="25" style="1" customWidth="1"/>
    <col min="9180" max="9180" width="16" style="1" customWidth="1"/>
    <col min="9181" max="9181" width="13.5" style="1" customWidth="1"/>
    <col min="9182" max="9182" width="13.33203125" style="1" customWidth="1"/>
    <col min="9183" max="9425" width="9.1640625" style="1"/>
    <col min="9426" max="9426" width="1.83203125" style="1" customWidth="1"/>
    <col min="9427" max="9427" width="15.5" style="1" customWidth="1"/>
    <col min="9428" max="9431" width="15.6640625" style="1" customWidth="1"/>
    <col min="9432" max="9432" width="20.33203125" style="1" customWidth="1"/>
    <col min="9433" max="9433" width="33.5" style="1" customWidth="1"/>
    <col min="9434" max="9434" width="26.6640625" style="1" customWidth="1"/>
    <col min="9435" max="9435" width="25" style="1" customWidth="1"/>
    <col min="9436" max="9436" width="16" style="1" customWidth="1"/>
    <col min="9437" max="9437" width="13.5" style="1" customWidth="1"/>
    <col min="9438" max="9438" width="13.33203125" style="1" customWidth="1"/>
    <col min="9439" max="9681" width="9.1640625" style="1"/>
    <col min="9682" max="9682" width="1.83203125" style="1" customWidth="1"/>
    <col min="9683" max="9683" width="15.5" style="1" customWidth="1"/>
    <col min="9684" max="9687" width="15.6640625" style="1" customWidth="1"/>
    <col min="9688" max="9688" width="20.33203125" style="1" customWidth="1"/>
    <col min="9689" max="9689" width="33.5" style="1" customWidth="1"/>
    <col min="9690" max="9690" width="26.6640625" style="1" customWidth="1"/>
    <col min="9691" max="9691" width="25" style="1" customWidth="1"/>
    <col min="9692" max="9692" width="16" style="1" customWidth="1"/>
    <col min="9693" max="9693" width="13.5" style="1" customWidth="1"/>
    <col min="9694" max="9694" width="13.33203125" style="1" customWidth="1"/>
    <col min="9695" max="9937" width="9.1640625" style="1"/>
    <col min="9938" max="9938" width="1.83203125" style="1" customWidth="1"/>
    <col min="9939" max="9939" width="15.5" style="1" customWidth="1"/>
    <col min="9940" max="9943" width="15.6640625" style="1" customWidth="1"/>
    <col min="9944" max="9944" width="20.33203125" style="1" customWidth="1"/>
    <col min="9945" max="9945" width="33.5" style="1" customWidth="1"/>
    <col min="9946" max="9946" width="26.6640625" style="1" customWidth="1"/>
    <col min="9947" max="9947" width="25" style="1" customWidth="1"/>
    <col min="9948" max="9948" width="16" style="1" customWidth="1"/>
    <col min="9949" max="9949" width="13.5" style="1" customWidth="1"/>
    <col min="9950" max="9950" width="13.33203125" style="1" customWidth="1"/>
    <col min="9951" max="10193" width="9.1640625" style="1"/>
    <col min="10194" max="10194" width="1.83203125" style="1" customWidth="1"/>
    <col min="10195" max="10195" width="15.5" style="1" customWidth="1"/>
    <col min="10196" max="10199" width="15.6640625" style="1" customWidth="1"/>
    <col min="10200" max="10200" width="20.33203125" style="1" customWidth="1"/>
    <col min="10201" max="10201" width="33.5" style="1" customWidth="1"/>
    <col min="10202" max="10202" width="26.6640625" style="1" customWidth="1"/>
    <col min="10203" max="10203" width="25" style="1" customWidth="1"/>
    <col min="10204" max="10204" width="16" style="1" customWidth="1"/>
    <col min="10205" max="10205" width="13.5" style="1" customWidth="1"/>
    <col min="10206" max="10206" width="13.33203125" style="1" customWidth="1"/>
    <col min="10207" max="10449" width="9.1640625" style="1"/>
    <col min="10450" max="10450" width="1.83203125" style="1" customWidth="1"/>
    <col min="10451" max="10451" width="15.5" style="1" customWidth="1"/>
    <col min="10452" max="10455" width="15.6640625" style="1" customWidth="1"/>
    <col min="10456" max="10456" width="20.33203125" style="1" customWidth="1"/>
    <col min="10457" max="10457" width="33.5" style="1" customWidth="1"/>
    <col min="10458" max="10458" width="26.6640625" style="1" customWidth="1"/>
    <col min="10459" max="10459" width="25" style="1" customWidth="1"/>
    <col min="10460" max="10460" width="16" style="1" customWidth="1"/>
    <col min="10461" max="10461" width="13.5" style="1" customWidth="1"/>
    <col min="10462" max="10462" width="13.33203125" style="1" customWidth="1"/>
    <col min="10463" max="10705" width="9.1640625" style="1"/>
    <col min="10706" max="10706" width="1.83203125" style="1" customWidth="1"/>
    <col min="10707" max="10707" width="15.5" style="1" customWidth="1"/>
    <col min="10708" max="10711" width="15.6640625" style="1" customWidth="1"/>
    <col min="10712" max="10712" width="20.33203125" style="1" customWidth="1"/>
    <col min="10713" max="10713" width="33.5" style="1" customWidth="1"/>
    <col min="10714" max="10714" width="26.6640625" style="1" customWidth="1"/>
    <col min="10715" max="10715" width="25" style="1" customWidth="1"/>
    <col min="10716" max="10716" width="16" style="1" customWidth="1"/>
    <col min="10717" max="10717" width="13.5" style="1" customWidth="1"/>
    <col min="10718" max="10718" width="13.33203125" style="1" customWidth="1"/>
    <col min="10719" max="10961" width="9.1640625" style="1"/>
    <col min="10962" max="10962" width="1.83203125" style="1" customWidth="1"/>
    <col min="10963" max="10963" width="15.5" style="1" customWidth="1"/>
    <col min="10964" max="10967" width="15.6640625" style="1" customWidth="1"/>
    <col min="10968" max="10968" width="20.33203125" style="1" customWidth="1"/>
    <col min="10969" max="10969" width="33.5" style="1" customWidth="1"/>
    <col min="10970" max="10970" width="26.6640625" style="1" customWidth="1"/>
    <col min="10971" max="10971" width="25" style="1" customWidth="1"/>
    <col min="10972" max="10972" width="16" style="1" customWidth="1"/>
    <col min="10973" max="10973" width="13.5" style="1" customWidth="1"/>
    <col min="10974" max="10974" width="13.33203125" style="1" customWidth="1"/>
    <col min="10975" max="11217" width="9.1640625" style="1"/>
    <col min="11218" max="11218" width="1.83203125" style="1" customWidth="1"/>
    <col min="11219" max="11219" width="15.5" style="1" customWidth="1"/>
    <col min="11220" max="11223" width="15.6640625" style="1" customWidth="1"/>
    <col min="11224" max="11224" width="20.33203125" style="1" customWidth="1"/>
    <col min="11225" max="11225" width="33.5" style="1" customWidth="1"/>
    <col min="11226" max="11226" width="26.6640625" style="1" customWidth="1"/>
    <col min="11227" max="11227" width="25" style="1" customWidth="1"/>
    <col min="11228" max="11228" width="16" style="1" customWidth="1"/>
    <col min="11229" max="11229" width="13.5" style="1" customWidth="1"/>
    <col min="11230" max="11230" width="13.33203125" style="1" customWidth="1"/>
    <col min="11231" max="11473" width="9.1640625" style="1"/>
    <col min="11474" max="11474" width="1.83203125" style="1" customWidth="1"/>
    <col min="11475" max="11475" width="15.5" style="1" customWidth="1"/>
    <col min="11476" max="11479" width="15.6640625" style="1" customWidth="1"/>
    <col min="11480" max="11480" width="20.33203125" style="1" customWidth="1"/>
    <col min="11481" max="11481" width="33.5" style="1" customWidth="1"/>
    <col min="11482" max="11482" width="26.6640625" style="1" customWidth="1"/>
    <col min="11483" max="11483" width="25" style="1" customWidth="1"/>
    <col min="11484" max="11484" width="16" style="1" customWidth="1"/>
    <col min="11485" max="11485" width="13.5" style="1" customWidth="1"/>
    <col min="11486" max="11486" width="13.33203125" style="1" customWidth="1"/>
    <col min="11487" max="11729" width="9.1640625" style="1"/>
    <col min="11730" max="11730" width="1.83203125" style="1" customWidth="1"/>
    <col min="11731" max="11731" width="15.5" style="1" customWidth="1"/>
    <col min="11732" max="11735" width="15.6640625" style="1" customWidth="1"/>
    <col min="11736" max="11736" width="20.33203125" style="1" customWidth="1"/>
    <col min="11737" max="11737" width="33.5" style="1" customWidth="1"/>
    <col min="11738" max="11738" width="26.6640625" style="1" customWidth="1"/>
    <col min="11739" max="11739" width="25" style="1" customWidth="1"/>
    <col min="11740" max="11740" width="16" style="1" customWidth="1"/>
    <col min="11741" max="11741" width="13.5" style="1" customWidth="1"/>
    <col min="11742" max="11742" width="13.33203125" style="1" customWidth="1"/>
    <col min="11743" max="11985" width="9.1640625" style="1"/>
    <col min="11986" max="11986" width="1.83203125" style="1" customWidth="1"/>
    <col min="11987" max="11987" width="15.5" style="1" customWidth="1"/>
    <col min="11988" max="11991" width="15.6640625" style="1" customWidth="1"/>
    <col min="11992" max="11992" width="20.33203125" style="1" customWidth="1"/>
    <col min="11993" max="11993" width="33.5" style="1" customWidth="1"/>
    <col min="11994" max="11994" width="26.6640625" style="1" customWidth="1"/>
    <col min="11995" max="11995" width="25" style="1" customWidth="1"/>
    <col min="11996" max="11996" width="16" style="1" customWidth="1"/>
    <col min="11997" max="11997" width="13.5" style="1" customWidth="1"/>
    <col min="11998" max="11998" width="13.33203125" style="1" customWidth="1"/>
    <col min="11999" max="12241" width="9.1640625" style="1"/>
    <col min="12242" max="12242" width="1.83203125" style="1" customWidth="1"/>
    <col min="12243" max="12243" width="15.5" style="1" customWidth="1"/>
    <col min="12244" max="12247" width="15.6640625" style="1" customWidth="1"/>
    <col min="12248" max="12248" width="20.33203125" style="1" customWidth="1"/>
    <col min="12249" max="12249" width="33.5" style="1" customWidth="1"/>
    <col min="12250" max="12250" width="26.6640625" style="1" customWidth="1"/>
    <col min="12251" max="12251" width="25" style="1" customWidth="1"/>
    <col min="12252" max="12252" width="16" style="1" customWidth="1"/>
    <col min="12253" max="12253" width="13.5" style="1" customWidth="1"/>
    <col min="12254" max="12254" width="13.33203125" style="1" customWidth="1"/>
    <col min="12255" max="12497" width="9.1640625" style="1"/>
    <col min="12498" max="12498" width="1.83203125" style="1" customWidth="1"/>
    <col min="12499" max="12499" width="15.5" style="1" customWidth="1"/>
    <col min="12500" max="12503" width="15.6640625" style="1" customWidth="1"/>
    <col min="12504" max="12504" width="20.33203125" style="1" customWidth="1"/>
    <col min="12505" max="12505" width="33.5" style="1" customWidth="1"/>
    <col min="12506" max="12506" width="26.6640625" style="1" customWidth="1"/>
    <col min="12507" max="12507" width="25" style="1" customWidth="1"/>
    <col min="12508" max="12508" width="16" style="1" customWidth="1"/>
    <col min="12509" max="12509" width="13.5" style="1" customWidth="1"/>
    <col min="12510" max="12510" width="13.33203125" style="1" customWidth="1"/>
    <col min="12511" max="12753" width="9.1640625" style="1"/>
    <col min="12754" max="12754" width="1.83203125" style="1" customWidth="1"/>
    <col min="12755" max="12755" width="15.5" style="1" customWidth="1"/>
    <col min="12756" max="12759" width="15.6640625" style="1" customWidth="1"/>
    <col min="12760" max="12760" width="20.33203125" style="1" customWidth="1"/>
    <col min="12761" max="12761" width="33.5" style="1" customWidth="1"/>
    <col min="12762" max="12762" width="26.6640625" style="1" customWidth="1"/>
    <col min="12763" max="12763" width="25" style="1" customWidth="1"/>
    <col min="12764" max="12764" width="16" style="1" customWidth="1"/>
    <col min="12765" max="12765" width="13.5" style="1" customWidth="1"/>
    <col min="12766" max="12766" width="13.33203125" style="1" customWidth="1"/>
    <col min="12767" max="13009" width="9.1640625" style="1"/>
    <col min="13010" max="13010" width="1.83203125" style="1" customWidth="1"/>
    <col min="13011" max="13011" width="15.5" style="1" customWidth="1"/>
    <col min="13012" max="13015" width="15.6640625" style="1" customWidth="1"/>
    <col min="13016" max="13016" width="20.33203125" style="1" customWidth="1"/>
    <col min="13017" max="13017" width="33.5" style="1" customWidth="1"/>
    <col min="13018" max="13018" width="26.6640625" style="1" customWidth="1"/>
    <col min="13019" max="13019" width="25" style="1" customWidth="1"/>
    <col min="13020" max="13020" width="16" style="1" customWidth="1"/>
    <col min="13021" max="13021" width="13.5" style="1" customWidth="1"/>
    <col min="13022" max="13022" width="13.33203125" style="1" customWidth="1"/>
    <col min="13023" max="13265" width="9.1640625" style="1"/>
    <col min="13266" max="13266" width="1.83203125" style="1" customWidth="1"/>
    <col min="13267" max="13267" width="15.5" style="1" customWidth="1"/>
    <col min="13268" max="13271" width="15.6640625" style="1" customWidth="1"/>
    <col min="13272" max="13272" width="20.33203125" style="1" customWidth="1"/>
    <col min="13273" max="13273" width="33.5" style="1" customWidth="1"/>
    <col min="13274" max="13274" width="26.6640625" style="1" customWidth="1"/>
    <col min="13275" max="13275" width="25" style="1" customWidth="1"/>
    <col min="13276" max="13276" width="16" style="1" customWidth="1"/>
    <col min="13277" max="13277" width="13.5" style="1" customWidth="1"/>
    <col min="13278" max="13278" width="13.33203125" style="1" customWidth="1"/>
    <col min="13279" max="13521" width="9.1640625" style="1"/>
    <col min="13522" max="13522" width="1.83203125" style="1" customWidth="1"/>
    <col min="13523" max="13523" width="15.5" style="1" customWidth="1"/>
    <col min="13524" max="13527" width="15.6640625" style="1" customWidth="1"/>
    <col min="13528" max="13528" width="20.33203125" style="1" customWidth="1"/>
    <col min="13529" max="13529" width="33.5" style="1" customWidth="1"/>
    <col min="13530" max="13530" width="26.6640625" style="1" customWidth="1"/>
    <col min="13531" max="13531" width="25" style="1" customWidth="1"/>
    <col min="13532" max="13532" width="16" style="1" customWidth="1"/>
    <col min="13533" max="13533" width="13.5" style="1" customWidth="1"/>
    <col min="13534" max="13534" width="13.33203125" style="1" customWidth="1"/>
    <col min="13535" max="13777" width="9.1640625" style="1"/>
    <col min="13778" max="13778" width="1.83203125" style="1" customWidth="1"/>
    <col min="13779" max="13779" width="15.5" style="1" customWidth="1"/>
    <col min="13780" max="13783" width="15.6640625" style="1" customWidth="1"/>
    <col min="13784" max="13784" width="20.33203125" style="1" customWidth="1"/>
    <col min="13785" max="13785" width="33.5" style="1" customWidth="1"/>
    <col min="13786" max="13786" width="26.6640625" style="1" customWidth="1"/>
    <col min="13787" max="13787" width="25" style="1" customWidth="1"/>
    <col min="13788" max="13788" width="16" style="1" customWidth="1"/>
    <col min="13789" max="13789" width="13.5" style="1" customWidth="1"/>
    <col min="13790" max="13790" width="13.33203125" style="1" customWidth="1"/>
    <col min="13791" max="14033" width="9.1640625" style="1"/>
    <col min="14034" max="14034" width="1.83203125" style="1" customWidth="1"/>
    <col min="14035" max="14035" width="15.5" style="1" customWidth="1"/>
    <col min="14036" max="14039" width="15.6640625" style="1" customWidth="1"/>
    <col min="14040" max="14040" width="20.33203125" style="1" customWidth="1"/>
    <col min="14041" max="14041" width="33.5" style="1" customWidth="1"/>
    <col min="14042" max="14042" width="26.6640625" style="1" customWidth="1"/>
    <col min="14043" max="14043" width="25" style="1" customWidth="1"/>
    <col min="14044" max="14044" width="16" style="1" customWidth="1"/>
    <col min="14045" max="14045" width="13.5" style="1" customWidth="1"/>
    <col min="14046" max="14046" width="13.33203125" style="1" customWidth="1"/>
    <col min="14047" max="14289" width="9.1640625" style="1"/>
    <col min="14290" max="14290" width="1.83203125" style="1" customWidth="1"/>
    <col min="14291" max="14291" width="15.5" style="1" customWidth="1"/>
    <col min="14292" max="14295" width="15.6640625" style="1" customWidth="1"/>
    <col min="14296" max="14296" width="20.33203125" style="1" customWidth="1"/>
    <col min="14297" max="14297" width="33.5" style="1" customWidth="1"/>
    <col min="14298" max="14298" width="26.6640625" style="1" customWidth="1"/>
    <col min="14299" max="14299" width="25" style="1" customWidth="1"/>
    <col min="14300" max="14300" width="16" style="1" customWidth="1"/>
    <col min="14301" max="14301" width="13.5" style="1" customWidth="1"/>
    <col min="14302" max="14302" width="13.33203125" style="1" customWidth="1"/>
    <col min="14303" max="14545" width="9.1640625" style="1"/>
    <col min="14546" max="14546" width="1.83203125" style="1" customWidth="1"/>
    <col min="14547" max="14547" width="15.5" style="1" customWidth="1"/>
    <col min="14548" max="14551" width="15.6640625" style="1" customWidth="1"/>
    <col min="14552" max="14552" width="20.33203125" style="1" customWidth="1"/>
    <col min="14553" max="14553" width="33.5" style="1" customWidth="1"/>
    <col min="14554" max="14554" width="26.6640625" style="1" customWidth="1"/>
    <col min="14555" max="14555" width="25" style="1" customWidth="1"/>
    <col min="14556" max="14556" width="16" style="1" customWidth="1"/>
    <col min="14557" max="14557" width="13.5" style="1" customWidth="1"/>
    <col min="14558" max="14558" width="13.33203125" style="1" customWidth="1"/>
    <col min="14559" max="14801" width="9.1640625" style="1"/>
    <col min="14802" max="14802" width="1.83203125" style="1" customWidth="1"/>
    <col min="14803" max="14803" width="15.5" style="1" customWidth="1"/>
    <col min="14804" max="14807" width="15.6640625" style="1" customWidth="1"/>
    <col min="14808" max="14808" width="20.33203125" style="1" customWidth="1"/>
    <col min="14809" max="14809" width="33.5" style="1" customWidth="1"/>
    <col min="14810" max="14810" width="26.6640625" style="1" customWidth="1"/>
    <col min="14811" max="14811" width="25" style="1" customWidth="1"/>
    <col min="14812" max="14812" width="16" style="1" customWidth="1"/>
    <col min="14813" max="14813" width="13.5" style="1" customWidth="1"/>
    <col min="14814" max="14814" width="13.33203125" style="1" customWidth="1"/>
    <col min="14815" max="15057" width="9.1640625" style="1"/>
    <col min="15058" max="15058" width="1.83203125" style="1" customWidth="1"/>
    <col min="15059" max="15059" width="15.5" style="1" customWidth="1"/>
    <col min="15060" max="15063" width="15.6640625" style="1" customWidth="1"/>
    <col min="15064" max="15064" width="20.33203125" style="1" customWidth="1"/>
    <col min="15065" max="15065" width="33.5" style="1" customWidth="1"/>
    <col min="15066" max="15066" width="26.6640625" style="1" customWidth="1"/>
    <col min="15067" max="15067" width="25" style="1" customWidth="1"/>
    <col min="15068" max="15068" width="16" style="1" customWidth="1"/>
    <col min="15069" max="15069" width="13.5" style="1" customWidth="1"/>
    <col min="15070" max="15070" width="13.33203125" style="1" customWidth="1"/>
    <col min="15071" max="15313" width="9.1640625" style="1"/>
    <col min="15314" max="15314" width="1.83203125" style="1" customWidth="1"/>
    <col min="15315" max="15315" width="15.5" style="1" customWidth="1"/>
    <col min="15316" max="15319" width="15.6640625" style="1" customWidth="1"/>
    <col min="15320" max="15320" width="20.33203125" style="1" customWidth="1"/>
    <col min="15321" max="15321" width="33.5" style="1" customWidth="1"/>
    <col min="15322" max="15322" width="26.6640625" style="1" customWidth="1"/>
    <col min="15323" max="15323" width="25" style="1" customWidth="1"/>
    <col min="15324" max="15324" width="16" style="1" customWidth="1"/>
    <col min="15325" max="15325" width="13.5" style="1" customWidth="1"/>
    <col min="15326" max="15326" width="13.33203125" style="1" customWidth="1"/>
    <col min="15327" max="15569" width="9.1640625" style="1"/>
    <col min="15570" max="15570" width="1.83203125" style="1" customWidth="1"/>
    <col min="15571" max="15571" width="15.5" style="1" customWidth="1"/>
    <col min="15572" max="15575" width="15.6640625" style="1" customWidth="1"/>
    <col min="15576" max="15576" width="20.33203125" style="1" customWidth="1"/>
    <col min="15577" max="15577" width="33.5" style="1" customWidth="1"/>
    <col min="15578" max="15578" width="26.6640625" style="1" customWidth="1"/>
    <col min="15579" max="15579" width="25" style="1" customWidth="1"/>
    <col min="15580" max="15580" width="16" style="1" customWidth="1"/>
    <col min="15581" max="15581" width="13.5" style="1" customWidth="1"/>
    <col min="15582" max="15582" width="13.33203125" style="1" customWidth="1"/>
    <col min="15583" max="15825" width="9.1640625" style="1"/>
    <col min="15826" max="15826" width="1.83203125" style="1" customWidth="1"/>
    <col min="15827" max="15827" width="15.5" style="1" customWidth="1"/>
    <col min="15828" max="15831" width="15.6640625" style="1" customWidth="1"/>
    <col min="15832" max="15832" width="20.33203125" style="1" customWidth="1"/>
    <col min="15833" max="15833" width="33.5" style="1" customWidth="1"/>
    <col min="15834" max="15834" width="26.6640625" style="1" customWidth="1"/>
    <col min="15835" max="15835" width="25" style="1" customWidth="1"/>
    <col min="15836" max="15836" width="16" style="1" customWidth="1"/>
    <col min="15837" max="15837" width="13.5" style="1" customWidth="1"/>
    <col min="15838" max="15838" width="13.33203125" style="1" customWidth="1"/>
    <col min="15839" max="16081" width="9.1640625" style="1"/>
    <col min="16082" max="16082" width="1.83203125" style="1" customWidth="1"/>
    <col min="16083" max="16083" width="15.5" style="1" customWidth="1"/>
    <col min="16084" max="16087" width="15.6640625" style="1" customWidth="1"/>
    <col min="16088" max="16088" width="20.33203125" style="1" customWidth="1"/>
    <col min="16089" max="16089" width="33.5" style="1" customWidth="1"/>
    <col min="16090" max="16090" width="26.6640625" style="1" customWidth="1"/>
    <col min="16091" max="16091" width="25" style="1" customWidth="1"/>
    <col min="16092" max="16092" width="16" style="1" customWidth="1"/>
    <col min="16093" max="16093" width="13.5" style="1" customWidth="1"/>
    <col min="16094" max="16094" width="13.33203125" style="1" customWidth="1"/>
    <col min="16095" max="16384" width="9.1640625" style="1"/>
  </cols>
  <sheetData>
    <row r="5" spans="1:17">
      <c r="B5" s="2"/>
      <c r="C5" s="2"/>
    </row>
    <row r="6" spans="1:17" ht="20">
      <c r="B6" s="10" t="s">
        <v>0</v>
      </c>
      <c r="C6" s="11" t="s">
        <v>32</v>
      </c>
      <c r="I6" s="3"/>
    </row>
    <row r="7" spans="1:17" ht="20">
      <c r="A7" s="4"/>
      <c r="B7" s="10" t="s">
        <v>3</v>
      </c>
      <c r="C7" s="12" t="s">
        <v>14</v>
      </c>
    </row>
    <row r="8" spans="1:17" ht="21" thickBot="1">
      <c r="B8" s="10" t="s">
        <v>4</v>
      </c>
      <c r="C8" s="12" t="s">
        <v>33</v>
      </c>
      <c r="I8" s="2"/>
    </row>
    <row r="9" spans="1:17" ht="16">
      <c r="A9" s="21"/>
      <c r="B9" s="30"/>
      <c r="C9" s="31"/>
      <c r="D9" s="32"/>
      <c r="E9" s="32"/>
      <c r="F9" s="32"/>
      <c r="G9" s="32"/>
      <c r="H9" s="32"/>
      <c r="I9" s="30"/>
      <c r="J9" s="33"/>
      <c r="K9" s="134" t="s">
        <v>13</v>
      </c>
      <c r="L9" s="135"/>
      <c r="M9" s="135"/>
      <c r="N9" s="135"/>
      <c r="O9" s="135"/>
      <c r="P9" s="135"/>
      <c r="Q9" s="136"/>
    </row>
    <row r="10" spans="1:17" ht="42.5" customHeight="1" thickBot="1">
      <c r="B10" s="30"/>
      <c r="C10" s="31"/>
      <c r="D10" s="32"/>
      <c r="E10" s="32"/>
      <c r="F10" s="32"/>
      <c r="G10" s="32"/>
      <c r="H10" s="32"/>
      <c r="I10" s="30"/>
      <c r="J10" s="33"/>
      <c r="K10" s="45">
        <v>26</v>
      </c>
      <c r="L10" s="46">
        <v>27</v>
      </c>
      <c r="M10" s="46">
        <v>28</v>
      </c>
      <c r="N10" s="46"/>
      <c r="O10" s="46">
        <v>35</v>
      </c>
      <c r="P10" s="46">
        <v>36</v>
      </c>
      <c r="Q10" s="47">
        <v>37</v>
      </c>
    </row>
    <row r="11" spans="1:17" ht="36" customHeight="1">
      <c r="B11" s="152" t="s">
        <v>8</v>
      </c>
      <c r="C11" s="155" t="s">
        <v>7</v>
      </c>
      <c r="D11" s="155" t="s">
        <v>12</v>
      </c>
      <c r="E11" s="155" t="s">
        <v>5</v>
      </c>
      <c r="F11" s="155" t="s">
        <v>15</v>
      </c>
      <c r="G11" s="155" t="s">
        <v>37</v>
      </c>
      <c r="H11" s="155" t="s">
        <v>68</v>
      </c>
      <c r="I11" s="146" t="s">
        <v>1</v>
      </c>
      <c r="J11" s="149" t="s">
        <v>6</v>
      </c>
      <c r="K11" s="137" t="s">
        <v>38</v>
      </c>
      <c r="L11" s="140" t="s">
        <v>39</v>
      </c>
      <c r="M11" s="140" t="s">
        <v>40</v>
      </c>
      <c r="N11" s="140"/>
      <c r="O11" s="140" t="s">
        <v>41</v>
      </c>
      <c r="P11" s="140" t="s">
        <v>42</v>
      </c>
      <c r="Q11" s="143" t="s">
        <v>43</v>
      </c>
    </row>
    <row r="12" spans="1:17" ht="36" customHeight="1">
      <c r="B12" s="153"/>
      <c r="C12" s="156"/>
      <c r="D12" s="156"/>
      <c r="E12" s="156"/>
      <c r="F12" s="156"/>
      <c r="G12" s="156"/>
      <c r="H12" s="156"/>
      <c r="I12" s="147"/>
      <c r="J12" s="150"/>
      <c r="K12" s="138"/>
      <c r="L12" s="141"/>
      <c r="M12" s="141"/>
      <c r="N12" s="141"/>
      <c r="O12" s="141"/>
      <c r="P12" s="141"/>
      <c r="Q12" s="144"/>
    </row>
    <row r="13" spans="1:17" ht="36" customHeight="1" thickBot="1">
      <c r="B13" s="154"/>
      <c r="C13" s="157"/>
      <c r="D13" s="157"/>
      <c r="E13" s="157"/>
      <c r="F13" s="157"/>
      <c r="G13" s="157"/>
      <c r="H13" s="157"/>
      <c r="I13" s="148"/>
      <c r="J13" s="151"/>
      <c r="K13" s="139"/>
      <c r="L13" s="142"/>
      <c r="M13" s="142"/>
      <c r="N13" s="142"/>
      <c r="O13" s="142"/>
      <c r="P13" s="142"/>
      <c r="Q13" s="145"/>
    </row>
    <row r="14" spans="1:17" ht="36" customHeight="1">
      <c r="B14" s="29" t="s">
        <v>10</v>
      </c>
      <c r="C14" s="35" t="s">
        <v>34</v>
      </c>
      <c r="D14" s="22" t="s">
        <v>35</v>
      </c>
      <c r="E14" s="22" t="s">
        <v>36</v>
      </c>
      <c r="F14" s="43" t="s">
        <v>16</v>
      </c>
      <c r="G14" s="80">
        <v>18</v>
      </c>
      <c r="H14" s="19">
        <f>249126*3</f>
        <v>747378</v>
      </c>
      <c r="I14" s="24">
        <v>2540</v>
      </c>
      <c r="J14" s="34" t="s">
        <v>45</v>
      </c>
      <c r="K14" s="53"/>
      <c r="L14" s="54"/>
      <c r="M14" s="54"/>
      <c r="N14" s="48"/>
      <c r="O14" s="48"/>
      <c r="P14" s="48"/>
      <c r="Q14" s="49"/>
    </row>
    <row r="15" spans="1:17" ht="36" customHeight="1">
      <c r="B15" s="29" t="s">
        <v>10</v>
      </c>
      <c r="C15" s="35" t="s">
        <v>34</v>
      </c>
      <c r="D15" s="22" t="s">
        <v>35</v>
      </c>
      <c r="E15" s="22" t="s">
        <v>46</v>
      </c>
      <c r="F15" s="43" t="s">
        <v>16</v>
      </c>
      <c r="G15" s="80">
        <v>18</v>
      </c>
      <c r="H15" s="19">
        <f>438112*3</f>
        <v>1314336</v>
      </c>
      <c r="I15" s="24">
        <v>2445</v>
      </c>
      <c r="J15" s="34" t="s">
        <v>45</v>
      </c>
      <c r="K15" s="50"/>
      <c r="L15" s="48"/>
      <c r="M15" s="48"/>
      <c r="N15" s="48"/>
      <c r="O15" s="54"/>
      <c r="P15" s="54"/>
      <c r="Q15" s="55"/>
    </row>
    <row r="16" spans="1:17" ht="36" customHeight="1">
      <c r="B16" s="76" t="s">
        <v>10</v>
      </c>
      <c r="C16" s="77" t="s">
        <v>61</v>
      </c>
      <c r="D16" s="78" t="s">
        <v>62</v>
      </c>
      <c r="E16" s="22" t="s">
        <v>36</v>
      </c>
      <c r="F16" s="43" t="s">
        <v>16</v>
      </c>
      <c r="G16" s="80">
        <v>40</v>
      </c>
      <c r="H16" s="44">
        <f>23000000*0.75</f>
        <v>17250000</v>
      </c>
      <c r="I16" s="79">
        <v>1485</v>
      </c>
      <c r="J16" s="34" t="s">
        <v>67</v>
      </c>
      <c r="K16" s="53"/>
      <c r="L16" s="54"/>
      <c r="M16" s="54"/>
      <c r="N16" s="48"/>
      <c r="O16" s="48"/>
      <c r="P16" s="48"/>
      <c r="Q16" s="49"/>
    </row>
    <row r="17" spans="1:17" ht="36" customHeight="1">
      <c r="B17" s="76" t="s">
        <v>10</v>
      </c>
      <c r="C17" s="77" t="s">
        <v>9</v>
      </c>
      <c r="D17" s="78" t="s">
        <v>135</v>
      </c>
      <c r="E17" s="22" t="s">
        <v>36</v>
      </c>
      <c r="F17" s="43" t="s">
        <v>16</v>
      </c>
      <c r="G17" s="80">
        <v>37</v>
      </c>
      <c r="H17" s="44">
        <f>'ekraanide asukohad'!K6+'ekraanide asukohad'!K7+'ekraanide asukohad'!K8+'ekraanide asukohad'!K9+'ekraanide asukohad'!K10+'ekraanide asukohad'!K22+'ekraanide asukohad'!K23+'ekraanide asukohad'!K11</f>
        <v>11050662</v>
      </c>
      <c r="I17" s="79">
        <f>SUM('ekraanide asukohad'!J6:J11)+SUM('ekraanide asukohad'!J22:J23)</f>
        <v>2246.2886250000006</v>
      </c>
      <c r="J17" s="34" t="s">
        <v>44</v>
      </c>
      <c r="K17" s="53"/>
      <c r="L17" s="54"/>
      <c r="M17" s="54"/>
      <c r="N17" s="48"/>
      <c r="O17" s="48"/>
      <c r="P17" s="48"/>
      <c r="Q17" s="49"/>
    </row>
    <row r="18" spans="1:17" ht="36" customHeight="1">
      <c r="B18" s="29" t="s">
        <v>10</v>
      </c>
      <c r="C18" s="35" t="s">
        <v>9</v>
      </c>
      <c r="D18" s="18" t="s">
        <v>135</v>
      </c>
      <c r="E18" s="22" t="s">
        <v>46</v>
      </c>
      <c r="F18" s="44" t="s">
        <v>16</v>
      </c>
      <c r="G18" s="78">
        <v>40</v>
      </c>
      <c r="H18" s="19">
        <f>'ekraanide asukohad'!K13+'ekraanide asukohad'!K14+'ekraanide asukohad'!K15+'ekraanide asukohad'!K16+'ekraanide asukohad'!K17+'ekraanide asukohad'!K19+'ekraanide asukohad'!K20+'ekraanide asukohad'!K25</f>
        <v>16482375</v>
      </c>
      <c r="I18" s="24">
        <v>1914.17</v>
      </c>
      <c r="J18" s="34" t="s">
        <v>44</v>
      </c>
      <c r="K18" s="50"/>
      <c r="L18" s="48"/>
      <c r="M18" s="48"/>
      <c r="N18" s="48"/>
      <c r="O18" s="54"/>
      <c r="P18" s="54"/>
      <c r="Q18" s="55"/>
    </row>
    <row r="19" spans="1:17" ht="36" customHeight="1">
      <c r="B19" s="29" t="s">
        <v>10</v>
      </c>
      <c r="C19" s="35" t="s">
        <v>136</v>
      </c>
      <c r="D19" s="18" t="s">
        <v>139</v>
      </c>
      <c r="E19" s="22" t="s">
        <v>36</v>
      </c>
      <c r="F19" s="44" t="s">
        <v>16</v>
      </c>
      <c r="G19" s="78">
        <v>5</v>
      </c>
      <c r="H19" s="19">
        <v>163515</v>
      </c>
      <c r="I19" s="24">
        <v>1710</v>
      </c>
      <c r="J19" s="34" t="s">
        <v>137</v>
      </c>
      <c r="K19" s="53"/>
      <c r="L19" s="54"/>
      <c r="M19" s="54"/>
      <c r="N19" s="48"/>
      <c r="O19" s="48"/>
      <c r="P19" s="48"/>
      <c r="Q19" s="49"/>
    </row>
    <row r="20" spans="1:17" ht="36" customHeight="1">
      <c r="B20" s="29" t="s">
        <v>10</v>
      </c>
      <c r="C20" s="35" t="s">
        <v>136</v>
      </c>
      <c r="D20" s="18" t="s">
        <v>139</v>
      </c>
      <c r="E20" s="22" t="s">
        <v>46</v>
      </c>
      <c r="F20" s="44" t="s">
        <v>16</v>
      </c>
      <c r="G20" s="78">
        <v>5</v>
      </c>
      <c r="H20" s="19">
        <v>161466</v>
      </c>
      <c r="I20" s="24">
        <v>2720</v>
      </c>
      <c r="J20" s="34" t="s">
        <v>138</v>
      </c>
      <c r="K20" s="50"/>
      <c r="L20" s="48"/>
      <c r="M20" s="48"/>
      <c r="N20" s="48"/>
      <c r="O20" s="54"/>
      <c r="P20" s="54"/>
      <c r="Q20" s="55"/>
    </row>
    <row r="21" spans="1:17" ht="36" customHeight="1">
      <c r="B21" s="29" t="s">
        <v>10</v>
      </c>
      <c r="C21" s="132" t="s">
        <v>66</v>
      </c>
      <c r="D21" s="133"/>
      <c r="E21" s="133"/>
      <c r="F21" s="133"/>
      <c r="G21" s="56"/>
      <c r="H21" s="19"/>
      <c r="I21" s="24">
        <v>360</v>
      </c>
      <c r="J21" s="34"/>
      <c r="K21" s="50"/>
      <c r="L21" s="48"/>
      <c r="M21" s="48"/>
      <c r="N21" s="48"/>
      <c r="O21" s="48"/>
      <c r="P21" s="48"/>
      <c r="Q21" s="49"/>
    </row>
    <row r="22" spans="1:17" ht="11" customHeight="1" thickBot="1">
      <c r="B22" s="36"/>
      <c r="C22" s="37"/>
      <c r="D22" s="38"/>
      <c r="E22" s="39"/>
      <c r="F22" s="39"/>
      <c r="G22" s="57"/>
      <c r="H22" s="39"/>
      <c r="I22" s="40"/>
      <c r="J22" s="41"/>
      <c r="K22" s="51"/>
      <c r="L22" s="42"/>
      <c r="M22" s="42"/>
      <c r="N22" s="42"/>
      <c r="O22" s="42"/>
      <c r="P22" s="42"/>
      <c r="Q22" s="52"/>
    </row>
    <row r="23" spans="1:17" ht="36" customHeight="1" thickBot="1">
      <c r="B23" s="13"/>
      <c r="C23" s="14"/>
      <c r="D23" s="17"/>
      <c r="E23" s="13"/>
      <c r="F23" s="13"/>
      <c r="G23" s="13"/>
      <c r="H23" s="15">
        <f>SUM(H14:H22)</f>
        <v>47169732</v>
      </c>
      <c r="I23" s="25"/>
    </row>
    <row r="24" spans="1:17" ht="25" customHeight="1" thickBot="1">
      <c r="B24" s="16"/>
      <c r="C24" s="5"/>
      <c r="D24" s="5"/>
      <c r="E24" s="5"/>
      <c r="F24" s="5"/>
      <c r="G24" s="5"/>
      <c r="H24" s="5"/>
      <c r="I24" s="26"/>
    </row>
    <row r="25" spans="1:17" ht="25" customHeight="1">
      <c r="A25" s="6"/>
      <c r="B25" s="73"/>
      <c r="C25" s="74" t="s">
        <v>63</v>
      </c>
      <c r="D25" s="75" t="s">
        <v>64</v>
      </c>
      <c r="E25" s="75" t="s">
        <v>19</v>
      </c>
      <c r="F25" s="7"/>
      <c r="G25" s="7"/>
      <c r="H25" s="8" t="s">
        <v>2</v>
      </c>
      <c r="I25" s="27">
        <f>SUM(I14:I22)</f>
        <v>15420.458625000001</v>
      </c>
    </row>
    <row r="26" spans="1:17" ht="25" customHeight="1">
      <c r="A26" s="7"/>
      <c r="B26" s="66" t="s">
        <v>142</v>
      </c>
      <c r="C26" s="67">
        <f>H14+H16+H17+H19</f>
        <v>29211555</v>
      </c>
      <c r="D26" s="67">
        <f>H15+H18+H20</f>
        <v>17958177</v>
      </c>
      <c r="E26" s="68">
        <f>C26+D26</f>
        <v>47169732</v>
      </c>
      <c r="F26" s="28"/>
      <c r="G26" s="28"/>
      <c r="H26" s="58" t="s">
        <v>65</v>
      </c>
      <c r="I26" s="59">
        <v>160</v>
      </c>
    </row>
    <row r="27" spans="1:17" ht="25" customHeight="1" thickBot="1">
      <c r="A27" s="7"/>
      <c r="B27" s="66" t="s">
        <v>20</v>
      </c>
      <c r="C27" s="69">
        <f>I14+I16+I17+I19</f>
        <v>7981.288625000001</v>
      </c>
      <c r="D27" s="69">
        <f>I15+I18+I20</f>
        <v>7079.17</v>
      </c>
      <c r="E27" s="70">
        <f>C27+D27+I21+I26</f>
        <v>15580.458625000001</v>
      </c>
      <c r="F27" s="28"/>
      <c r="G27" s="28"/>
      <c r="H27" s="60" t="s">
        <v>17</v>
      </c>
      <c r="I27" s="61">
        <f>I25+I26</f>
        <v>15580.458625000001</v>
      </c>
    </row>
    <row r="28" spans="1:17" ht="25" customHeight="1">
      <c r="B28" s="66" t="s">
        <v>21</v>
      </c>
      <c r="C28" s="71">
        <f>C27/E27</f>
        <v>0.51226275279172029</v>
      </c>
      <c r="D28" s="71">
        <f>D27/E27</f>
        <v>0.45436210642997038</v>
      </c>
      <c r="E28" s="72"/>
      <c r="F28" s="28"/>
      <c r="G28" s="28"/>
      <c r="H28" s="20"/>
    </row>
    <row r="29" spans="1:17" ht="25" customHeight="1">
      <c r="B29" s="62"/>
      <c r="C29" s="62"/>
      <c r="D29" s="62"/>
      <c r="E29" s="63"/>
      <c r="F29" s="28"/>
      <c r="G29" s="28"/>
      <c r="H29" s="65" t="s">
        <v>18</v>
      </c>
    </row>
    <row r="30" spans="1:17" ht="25" customHeight="1">
      <c r="B30" s="62" t="s">
        <v>30</v>
      </c>
      <c r="C30" s="62"/>
      <c r="D30" s="62"/>
      <c r="E30" s="63"/>
      <c r="F30" s="28"/>
      <c r="G30" s="28"/>
      <c r="H30" s="20"/>
    </row>
    <row r="31" spans="1:17" ht="25" customHeight="1">
      <c r="B31" s="62" t="s">
        <v>31</v>
      </c>
      <c r="C31" s="62"/>
      <c r="D31" s="62"/>
      <c r="E31" s="63"/>
      <c r="F31" s="28"/>
      <c r="G31" s="28"/>
      <c r="H31" s="20"/>
      <c r="I31" s="9"/>
    </row>
    <row r="32" spans="1:17" ht="18">
      <c r="B32" s="130" t="s">
        <v>140</v>
      </c>
    </row>
    <row r="33" spans="2:9" ht="18">
      <c r="B33" s="130" t="s">
        <v>141</v>
      </c>
    </row>
    <row r="40" spans="2:9">
      <c r="I40" s="129"/>
    </row>
  </sheetData>
  <mergeCells count="18">
    <mergeCell ref="B11:B13"/>
    <mergeCell ref="C11:C13"/>
    <mergeCell ref="D11:D13"/>
    <mergeCell ref="E11:E13"/>
    <mergeCell ref="H11:H13"/>
    <mergeCell ref="F11:F13"/>
    <mergeCell ref="G11:G13"/>
    <mergeCell ref="C21:F21"/>
    <mergeCell ref="K9:Q9"/>
    <mergeCell ref="K11:K13"/>
    <mergeCell ref="L11:L13"/>
    <mergeCell ref="O11:O13"/>
    <mergeCell ref="P11:P13"/>
    <mergeCell ref="Q11:Q13"/>
    <mergeCell ref="M11:M13"/>
    <mergeCell ref="N11:N13"/>
    <mergeCell ref="I11:I13"/>
    <mergeCell ref="J11:J13"/>
  </mergeCells>
  <phoneticPr fontId="35" type="noConversion"/>
  <pageMargins left="0.75" right="0.75" top="1" bottom="1" header="0.5" footer="0.5"/>
  <pageSetup paperSize="9" scale="3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867BA-B373-0042-BD26-ECBB97700CF1}">
  <dimension ref="A2:A16"/>
  <sheetViews>
    <sheetView workbookViewId="0">
      <selection activeCell="E21" sqref="E21"/>
    </sheetView>
  </sheetViews>
  <sheetFormatPr baseColWidth="10" defaultRowHeight="13"/>
  <cols>
    <col min="1" max="1" width="24.5" style="64" bestFit="1" customWidth="1"/>
    <col min="2" max="16384" width="10.83203125" style="64"/>
  </cols>
  <sheetData>
    <row r="2" spans="1:1">
      <c r="A2" s="81" t="s">
        <v>49</v>
      </c>
    </row>
    <row r="3" spans="1:1">
      <c r="A3" s="82" t="s">
        <v>55</v>
      </c>
    </row>
    <row r="4" spans="1:1">
      <c r="A4" s="82" t="s">
        <v>56</v>
      </c>
    </row>
    <row r="5" spans="1:1">
      <c r="A5" s="82" t="s">
        <v>57</v>
      </c>
    </row>
    <row r="6" spans="1:1">
      <c r="A6" s="82" t="s">
        <v>58</v>
      </c>
    </row>
    <row r="7" spans="1:1">
      <c r="A7" s="82" t="s">
        <v>59</v>
      </c>
    </row>
    <row r="8" spans="1:1">
      <c r="A8" s="82" t="s">
        <v>60</v>
      </c>
    </row>
    <row r="10" spans="1:1">
      <c r="A10" s="81" t="s">
        <v>47</v>
      </c>
    </row>
    <row r="11" spans="1:1">
      <c r="A11" s="82" t="s">
        <v>48</v>
      </c>
    </row>
    <row r="12" spans="1:1">
      <c r="A12" s="82" t="s">
        <v>50</v>
      </c>
    </row>
    <row r="13" spans="1:1">
      <c r="A13" s="82" t="s">
        <v>51</v>
      </c>
    </row>
    <row r="14" spans="1:1">
      <c r="A14" s="82" t="s">
        <v>52</v>
      </c>
    </row>
    <row r="15" spans="1:1">
      <c r="A15" s="82" t="s">
        <v>53</v>
      </c>
    </row>
    <row r="16" spans="1:1">
      <c r="A16" s="82" t="s">
        <v>54</v>
      </c>
    </row>
  </sheetData>
  <hyperlinks>
    <hyperlink ref="A11" r:id="rId1" xr:uid="{1D1C9866-1065-E74A-ADEA-09F6FB303CDD}"/>
    <hyperlink ref="A12" r:id="rId2" xr:uid="{FB87E4BB-9FAC-534B-803F-93D2857D59A6}"/>
    <hyperlink ref="A13" r:id="rId3" xr:uid="{80CC0E2B-E571-2C46-83CD-41AE1279AC07}"/>
    <hyperlink ref="A14" r:id="rId4" xr:uid="{4EF9BA8C-57C5-8142-A51C-4BC480195B55}"/>
    <hyperlink ref="A15" r:id="rId5" xr:uid="{0C31CB28-7724-AC48-8EF5-ACC1A72CAEB5}"/>
    <hyperlink ref="A16" r:id="rId6" xr:uid="{9F09F52B-93D3-9C43-8353-859D20815FA4}"/>
    <hyperlink ref="A3" r:id="rId7" xr:uid="{22D1402A-D949-9045-85DE-806AA60F8675}"/>
    <hyperlink ref="A4" r:id="rId8" xr:uid="{5F0A3331-1F3D-6C40-B500-9B72C561F08F}"/>
    <hyperlink ref="A5" r:id="rId9" xr:uid="{E2BD4679-8FB9-0F4C-9057-35C30823CD23}"/>
    <hyperlink ref="A6" r:id="rId10" xr:uid="{5C3CBFC4-47E8-E04C-8935-DAB1F17BB88A}"/>
    <hyperlink ref="A7" r:id="rId11" xr:uid="{E43EDC7E-287C-354A-BD28-9B5F77D0A8ED}"/>
    <hyperlink ref="A8" r:id="rId12" xr:uid="{897F699E-FC61-8C48-8F62-C93030561443}"/>
  </hyperlinks>
  <pageMargins left="0.7" right="0.7" top="0.75" bottom="0.75" header="0.3" footer="0.3"/>
  <pageSetup paperSize="9" orientation="portrait" horizontalDpi="0" verticalDpi="0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C025-7193-3D48-BD8D-5422A04B104A}">
  <sheetPr>
    <pageSetUpPr fitToPage="1"/>
  </sheetPr>
  <dimension ref="A1:K27"/>
  <sheetViews>
    <sheetView workbookViewId="0">
      <selection activeCell="D29" sqref="D29"/>
    </sheetView>
  </sheetViews>
  <sheetFormatPr baseColWidth="10" defaultRowHeight="13"/>
  <cols>
    <col min="1" max="1" width="26.6640625" style="64" customWidth="1"/>
    <col min="2" max="2" width="22.1640625" style="64" bestFit="1" customWidth="1"/>
    <col min="3" max="3" width="7.83203125" style="64" bestFit="1" customWidth="1"/>
    <col min="4" max="4" width="13.33203125" style="64" bestFit="1" customWidth="1"/>
    <col min="5" max="5" width="13" style="64" bestFit="1" customWidth="1"/>
    <col min="6" max="6" width="37.83203125" style="64" bestFit="1" customWidth="1"/>
    <col min="7" max="16384" width="10.83203125" style="64"/>
  </cols>
  <sheetData>
    <row r="1" spans="1:11" ht="15">
      <c r="A1" s="123"/>
      <c r="B1" s="123"/>
      <c r="C1" s="124"/>
      <c r="D1" s="124"/>
      <c r="E1" s="124"/>
      <c r="F1" s="124"/>
      <c r="G1" s="124"/>
      <c r="H1" s="123"/>
      <c r="I1" s="123"/>
      <c r="J1" s="123"/>
      <c r="K1" s="123"/>
    </row>
    <row r="2" spans="1:11" ht="15">
      <c r="A2" s="123"/>
      <c r="B2" s="123"/>
      <c r="C2" s="124"/>
      <c r="D2" s="124"/>
      <c r="E2" s="124"/>
      <c r="F2" s="124"/>
      <c r="G2" s="124"/>
      <c r="H2" s="123"/>
      <c r="I2" s="123"/>
      <c r="J2" s="123"/>
      <c r="K2" s="123"/>
    </row>
    <row r="3" spans="1:11" ht="51">
      <c r="A3" s="83" t="s">
        <v>24</v>
      </c>
      <c r="B3" s="83" t="s">
        <v>22</v>
      </c>
      <c r="C3" s="83" t="s">
        <v>11</v>
      </c>
      <c r="D3" s="84" t="s">
        <v>69</v>
      </c>
      <c r="E3" s="83" t="s">
        <v>70</v>
      </c>
      <c r="F3" s="83" t="s">
        <v>23</v>
      </c>
      <c r="G3" s="83" t="s">
        <v>71</v>
      </c>
      <c r="H3" s="83" t="s">
        <v>72</v>
      </c>
      <c r="I3" s="83" t="s">
        <v>73</v>
      </c>
      <c r="J3" s="84" t="s">
        <v>74</v>
      </c>
      <c r="K3" s="84" t="s">
        <v>134</v>
      </c>
    </row>
    <row r="4" spans="1:11" ht="16">
      <c r="A4" s="85"/>
      <c r="B4" s="85"/>
      <c r="C4" s="83"/>
      <c r="D4" s="86"/>
      <c r="E4" s="83"/>
      <c r="F4" s="85"/>
      <c r="G4" s="85"/>
      <c r="H4" s="83" t="s">
        <v>75</v>
      </c>
      <c r="I4" s="87"/>
      <c r="J4" s="88"/>
      <c r="K4" s="88"/>
    </row>
    <row r="5" spans="1:11" ht="16">
      <c r="A5" s="89"/>
      <c r="B5" s="90" t="s">
        <v>76</v>
      </c>
      <c r="C5" s="91"/>
      <c r="D5" s="92"/>
      <c r="E5" s="93"/>
      <c r="F5" s="94"/>
      <c r="G5" s="94"/>
      <c r="H5" s="95"/>
      <c r="I5" s="96"/>
      <c r="J5" s="96"/>
      <c r="K5" s="96"/>
    </row>
    <row r="6" spans="1:11" ht="16">
      <c r="A6" s="97" t="s">
        <v>77</v>
      </c>
      <c r="B6" s="98" t="s">
        <v>78</v>
      </c>
      <c r="C6" s="99">
        <v>1</v>
      </c>
      <c r="D6" s="100" t="s">
        <v>79</v>
      </c>
      <c r="E6" s="101" t="s">
        <v>25</v>
      </c>
      <c r="F6" s="102" t="s">
        <v>80</v>
      </c>
      <c r="G6" s="103">
        <v>100000</v>
      </c>
      <c r="H6" s="104">
        <v>90.3</v>
      </c>
      <c r="I6" s="105">
        <v>21</v>
      </c>
      <c r="J6" s="126">
        <v>338.48955000000007</v>
      </c>
      <c r="K6" s="125">
        <f>G6*I6</f>
        <v>2100000</v>
      </c>
    </row>
    <row r="7" spans="1:11" ht="16">
      <c r="A7" s="131" t="s">
        <v>81</v>
      </c>
      <c r="B7" s="98" t="s">
        <v>82</v>
      </c>
      <c r="C7" s="101">
        <v>1</v>
      </c>
      <c r="D7" s="106" t="s">
        <v>83</v>
      </c>
      <c r="E7" s="101" t="s">
        <v>25</v>
      </c>
      <c r="F7" s="98" t="s">
        <v>84</v>
      </c>
      <c r="G7" s="103">
        <v>43001</v>
      </c>
      <c r="H7" s="104">
        <v>180.6</v>
      </c>
      <c r="I7" s="105">
        <v>21</v>
      </c>
      <c r="J7" s="126">
        <v>676.97910000000013</v>
      </c>
      <c r="K7" s="125">
        <f t="shared" ref="K7:K11" si="0">G7*I7</f>
        <v>903021</v>
      </c>
    </row>
    <row r="8" spans="1:11" ht="16">
      <c r="A8" s="97" t="s">
        <v>85</v>
      </c>
      <c r="B8" s="98" t="s">
        <v>86</v>
      </c>
      <c r="C8" s="99">
        <v>1</v>
      </c>
      <c r="D8" s="100" t="s">
        <v>87</v>
      </c>
      <c r="E8" s="99" t="s">
        <v>88</v>
      </c>
      <c r="F8" s="102" t="s">
        <v>80</v>
      </c>
      <c r="G8" s="107">
        <v>110152</v>
      </c>
      <c r="H8" s="104">
        <v>74</v>
      </c>
      <c r="I8" s="105">
        <v>21</v>
      </c>
      <c r="J8" s="126">
        <v>277.38900000000001</v>
      </c>
      <c r="K8" s="125">
        <f t="shared" si="0"/>
        <v>2313192</v>
      </c>
    </row>
    <row r="9" spans="1:11" ht="16">
      <c r="A9" s="97" t="s">
        <v>89</v>
      </c>
      <c r="B9" s="98" t="s">
        <v>90</v>
      </c>
      <c r="C9" s="99">
        <v>13</v>
      </c>
      <c r="D9" s="100" t="s">
        <v>91</v>
      </c>
      <c r="E9" s="99" t="s">
        <v>28</v>
      </c>
      <c r="F9" s="102" t="s">
        <v>84</v>
      </c>
      <c r="G9" s="108">
        <v>43000</v>
      </c>
      <c r="H9" s="104">
        <v>48</v>
      </c>
      <c r="I9" s="105">
        <v>21</v>
      </c>
      <c r="J9" s="126">
        <v>179.92800000000003</v>
      </c>
      <c r="K9" s="125">
        <f>G9*I9*3</f>
        <v>2709000</v>
      </c>
    </row>
    <row r="10" spans="1:11" ht="16">
      <c r="A10" s="97" t="s">
        <v>92</v>
      </c>
      <c r="B10" s="98" t="s">
        <v>93</v>
      </c>
      <c r="C10" s="99">
        <v>8</v>
      </c>
      <c r="D10" s="100" t="s">
        <v>94</v>
      </c>
      <c r="E10" s="101" t="s">
        <v>95</v>
      </c>
      <c r="F10" s="102" t="s">
        <v>96</v>
      </c>
      <c r="G10" s="108">
        <v>28000</v>
      </c>
      <c r="H10" s="104">
        <v>32</v>
      </c>
      <c r="I10" s="105">
        <v>21</v>
      </c>
      <c r="J10" s="126">
        <v>119.95200000000001</v>
      </c>
      <c r="K10" s="125">
        <f t="shared" si="0"/>
        <v>588000</v>
      </c>
    </row>
    <row r="11" spans="1:11" ht="16">
      <c r="A11" s="97"/>
      <c r="B11" s="98" t="s">
        <v>97</v>
      </c>
      <c r="C11" s="101">
        <v>4</v>
      </c>
      <c r="D11" s="100" t="s">
        <v>98</v>
      </c>
      <c r="E11" s="99" t="s">
        <v>98</v>
      </c>
      <c r="F11" s="98" t="s">
        <v>99</v>
      </c>
      <c r="G11" s="108">
        <v>34000</v>
      </c>
      <c r="H11" s="104">
        <v>30</v>
      </c>
      <c r="I11" s="105">
        <v>21</v>
      </c>
      <c r="J11" s="126">
        <v>112.45500000000001</v>
      </c>
      <c r="K11" s="125">
        <f t="shared" si="0"/>
        <v>714000</v>
      </c>
    </row>
    <row r="12" spans="1:11" ht="16">
      <c r="A12" s="89"/>
      <c r="B12" s="90" t="s">
        <v>100</v>
      </c>
      <c r="C12" s="91"/>
      <c r="D12" s="92"/>
      <c r="E12" s="93"/>
      <c r="F12" s="94"/>
      <c r="G12" s="94"/>
      <c r="H12" s="95"/>
      <c r="I12" s="96"/>
      <c r="J12" s="127"/>
      <c r="K12" s="96"/>
    </row>
    <row r="13" spans="1:11" ht="16">
      <c r="A13" s="97" t="s">
        <v>101</v>
      </c>
      <c r="B13" s="98" t="s">
        <v>102</v>
      </c>
      <c r="C13" s="101">
        <v>1</v>
      </c>
      <c r="D13" s="106" t="s">
        <v>103</v>
      </c>
      <c r="E13" s="101" t="s">
        <v>104</v>
      </c>
      <c r="F13" s="98" t="s">
        <v>105</v>
      </c>
      <c r="G13" s="103">
        <v>52375</v>
      </c>
      <c r="H13" s="104">
        <v>70</v>
      </c>
      <c r="I13" s="105">
        <v>21</v>
      </c>
      <c r="J13" s="126">
        <v>262.39500000000004</v>
      </c>
      <c r="K13" s="125">
        <f t="shared" ref="K13:K17" si="1">G13*I13</f>
        <v>1099875</v>
      </c>
    </row>
    <row r="14" spans="1:11" ht="16">
      <c r="A14" s="97" t="s">
        <v>106</v>
      </c>
      <c r="B14" s="98" t="s">
        <v>107</v>
      </c>
      <c r="C14" s="99">
        <v>1</v>
      </c>
      <c r="D14" s="106" t="s">
        <v>108</v>
      </c>
      <c r="E14" s="101" t="s">
        <v>109</v>
      </c>
      <c r="F14" s="98" t="s">
        <v>99</v>
      </c>
      <c r="G14" s="103">
        <v>84000</v>
      </c>
      <c r="H14" s="104">
        <v>70</v>
      </c>
      <c r="I14" s="105">
        <v>21</v>
      </c>
      <c r="J14" s="126">
        <v>262.39500000000004</v>
      </c>
      <c r="K14" s="125">
        <f t="shared" si="1"/>
        <v>1764000</v>
      </c>
    </row>
    <row r="15" spans="1:11" ht="16">
      <c r="A15" s="97" t="s">
        <v>110</v>
      </c>
      <c r="B15" s="98" t="s">
        <v>111</v>
      </c>
      <c r="C15" s="101">
        <v>15</v>
      </c>
      <c r="D15" s="106" t="s">
        <v>29</v>
      </c>
      <c r="E15" s="101" t="s">
        <v>28</v>
      </c>
      <c r="F15" s="98" t="s">
        <v>105</v>
      </c>
      <c r="G15" s="108">
        <v>72500</v>
      </c>
      <c r="H15" s="104">
        <v>48</v>
      </c>
      <c r="I15" s="105">
        <v>21</v>
      </c>
      <c r="J15" s="126">
        <v>179.92800000000003</v>
      </c>
      <c r="K15" s="125">
        <f>G15*I15*3</f>
        <v>4567500</v>
      </c>
    </row>
    <row r="16" spans="1:11" ht="16">
      <c r="A16" s="97" t="s">
        <v>112</v>
      </c>
      <c r="B16" s="98" t="s">
        <v>113</v>
      </c>
      <c r="C16" s="101">
        <v>6</v>
      </c>
      <c r="D16" s="100" t="s">
        <v>27</v>
      </c>
      <c r="E16" s="99" t="s">
        <v>28</v>
      </c>
      <c r="F16" s="98" t="s">
        <v>99</v>
      </c>
      <c r="G16" s="108">
        <v>70000</v>
      </c>
      <c r="H16" s="104">
        <v>48</v>
      </c>
      <c r="I16" s="105">
        <v>21</v>
      </c>
      <c r="J16" s="126">
        <v>179.92800000000003</v>
      </c>
      <c r="K16" s="125">
        <f>G16*I16*2.2</f>
        <v>3234000.0000000005</v>
      </c>
    </row>
    <row r="17" spans="1:11" ht="16">
      <c r="A17" s="97"/>
      <c r="B17" s="98" t="s">
        <v>114</v>
      </c>
      <c r="C17" s="101">
        <v>2</v>
      </c>
      <c r="D17" s="100" t="s">
        <v>98</v>
      </c>
      <c r="E17" s="99" t="s">
        <v>98</v>
      </c>
      <c r="F17" s="98" t="s">
        <v>99</v>
      </c>
      <c r="G17" s="108">
        <v>66000</v>
      </c>
      <c r="H17" s="104">
        <v>30</v>
      </c>
      <c r="I17" s="105">
        <v>21</v>
      </c>
      <c r="J17" s="126">
        <v>112.45500000000001</v>
      </c>
      <c r="K17" s="125">
        <f t="shared" si="1"/>
        <v>1386000</v>
      </c>
    </row>
    <row r="18" spans="1:11" ht="16">
      <c r="A18" s="89"/>
      <c r="B18" s="90" t="s">
        <v>115</v>
      </c>
      <c r="C18" s="91"/>
      <c r="D18" s="92"/>
      <c r="E18" s="93"/>
      <c r="F18" s="94"/>
      <c r="G18" s="94"/>
      <c r="H18" s="95"/>
      <c r="I18" s="96"/>
      <c r="J18" s="127"/>
      <c r="K18" s="96"/>
    </row>
    <row r="19" spans="1:11" ht="16">
      <c r="A19" s="97" t="s">
        <v>116</v>
      </c>
      <c r="B19" s="98" t="s">
        <v>117</v>
      </c>
      <c r="C19" s="99">
        <v>5</v>
      </c>
      <c r="D19" s="100" t="s">
        <v>27</v>
      </c>
      <c r="E19" s="99" t="s">
        <v>28</v>
      </c>
      <c r="F19" s="102" t="s">
        <v>118</v>
      </c>
      <c r="G19" s="108">
        <v>54500</v>
      </c>
      <c r="H19" s="104">
        <v>73.5</v>
      </c>
      <c r="I19" s="105">
        <v>21</v>
      </c>
      <c r="J19" s="126">
        <v>275.51475000000005</v>
      </c>
      <c r="K19" s="125">
        <f t="shared" ref="K19:K20" si="2">G19*I19</f>
        <v>1144500</v>
      </c>
    </row>
    <row r="20" spans="1:11" ht="16">
      <c r="A20" s="97" t="s">
        <v>119</v>
      </c>
      <c r="B20" s="98" t="s">
        <v>120</v>
      </c>
      <c r="C20" s="99">
        <v>1</v>
      </c>
      <c r="D20" s="100" t="s">
        <v>121</v>
      </c>
      <c r="E20" s="109" t="s">
        <v>25</v>
      </c>
      <c r="F20" s="102" t="s">
        <v>122</v>
      </c>
      <c r="G20" s="110">
        <v>54500</v>
      </c>
      <c r="H20" s="104">
        <v>103.95</v>
      </c>
      <c r="I20" s="105">
        <v>21</v>
      </c>
      <c r="J20" s="126">
        <v>389.65657500000009</v>
      </c>
      <c r="K20" s="125">
        <f t="shared" si="2"/>
        <v>1144500</v>
      </c>
    </row>
    <row r="21" spans="1:11" ht="16">
      <c r="A21" s="111"/>
      <c r="B21" s="112" t="s">
        <v>123</v>
      </c>
      <c r="C21" s="113"/>
      <c r="D21" s="114"/>
      <c r="E21" s="115"/>
      <c r="F21" s="116"/>
      <c r="G21" s="116"/>
      <c r="H21" s="117"/>
      <c r="I21" s="96"/>
      <c r="J21" s="127"/>
      <c r="K21" s="96"/>
    </row>
    <row r="22" spans="1:11" ht="16">
      <c r="A22" s="118" t="s">
        <v>124</v>
      </c>
      <c r="B22" s="98" t="s">
        <v>125</v>
      </c>
      <c r="C22" s="119">
        <v>1</v>
      </c>
      <c r="D22" s="120" t="s">
        <v>94</v>
      </c>
      <c r="E22" s="101" t="s">
        <v>26</v>
      </c>
      <c r="F22" s="121" t="s">
        <v>126</v>
      </c>
      <c r="G22" s="107">
        <v>48069</v>
      </c>
      <c r="H22" s="104">
        <v>112.35</v>
      </c>
      <c r="I22" s="105">
        <v>21</v>
      </c>
      <c r="J22" s="126">
        <v>421.14397500000001</v>
      </c>
      <c r="K22" s="125">
        <f t="shared" ref="K22" si="3">G22*I22</f>
        <v>1009449</v>
      </c>
    </row>
    <row r="23" spans="1:11" ht="16">
      <c r="A23" s="97" t="s">
        <v>127</v>
      </c>
      <c r="B23" s="98" t="s">
        <v>128</v>
      </c>
      <c r="C23" s="119">
        <v>8</v>
      </c>
      <c r="D23" s="120" t="s">
        <v>94</v>
      </c>
      <c r="E23" s="101" t="s">
        <v>95</v>
      </c>
      <c r="F23" s="121" t="s">
        <v>129</v>
      </c>
      <c r="G23" s="108">
        <v>17000</v>
      </c>
      <c r="H23" s="104">
        <v>32</v>
      </c>
      <c r="I23" s="105">
        <v>21</v>
      </c>
      <c r="J23" s="126">
        <v>119.95200000000001</v>
      </c>
      <c r="K23" s="125">
        <f>G23*I23*2</f>
        <v>714000</v>
      </c>
    </row>
    <row r="24" spans="1:11" ht="16">
      <c r="A24" s="89"/>
      <c r="B24" s="90" t="s">
        <v>130</v>
      </c>
      <c r="C24" s="91"/>
      <c r="D24" s="92"/>
      <c r="E24" s="122"/>
      <c r="F24" s="94"/>
      <c r="G24" s="94"/>
      <c r="H24" s="95"/>
      <c r="I24" s="96"/>
      <c r="J24" s="127"/>
      <c r="K24" s="96"/>
    </row>
    <row r="25" spans="1:11" ht="16">
      <c r="A25" s="97" t="s">
        <v>131</v>
      </c>
      <c r="B25" s="98" t="s">
        <v>132</v>
      </c>
      <c r="C25" s="99">
        <v>9</v>
      </c>
      <c r="D25" s="106" t="s">
        <v>29</v>
      </c>
      <c r="E25" s="101" t="s">
        <v>28</v>
      </c>
      <c r="F25" s="102" t="s">
        <v>133</v>
      </c>
      <c r="G25" s="108">
        <v>34000</v>
      </c>
      <c r="H25" s="104">
        <v>67.2</v>
      </c>
      <c r="I25" s="105">
        <v>21</v>
      </c>
      <c r="J25" s="126">
        <v>251.89920000000004</v>
      </c>
      <c r="K25" s="125">
        <f>G25*I25*3</f>
        <v>2142000</v>
      </c>
    </row>
    <row r="26" spans="1:11">
      <c r="J26" s="128"/>
    </row>
    <row r="27" spans="1:11">
      <c r="J27" s="128">
        <f>SUM(J6:J25)</f>
        <v>4160.4601499999999</v>
      </c>
      <c r="K27" s="64">
        <f>SUM(K6:K25)</f>
        <v>27533037</v>
      </c>
    </row>
  </sheetData>
  <hyperlinks>
    <hyperlink ref="A25" r:id="rId1" xr:uid="{8F7231D1-8809-AC4D-AA78-794B771A6D93}"/>
    <hyperlink ref="A20" r:id="rId2" xr:uid="{E5933AB5-E3EA-4043-B336-5F5CAB57BA65}"/>
    <hyperlink ref="A22" r:id="rId3" xr:uid="{02F03EC4-C902-7742-9299-F003DE5D0F2C}"/>
    <hyperlink ref="A7" r:id="rId4" xr:uid="{CB062D70-0F88-D84D-9533-609AAA4DAB12}"/>
  </hyperlinks>
  <pageMargins left="0.7" right="0.7" top="0.75" bottom="0.75" header="0.3" footer="0.3"/>
  <pageSetup paperSize="9" scale="5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Pakkumine</vt:lpstr>
      <vt:lpstr>piilarite asukohad</vt:lpstr>
      <vt:lpstr>ekraanide asukohad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</dc:creator>
  <cp:lastModifiedBy>Lauri L</cp:lastModifiedBy>
  <cp:lastPrinted>2023-10-31T09:25:55Z</cp:lastPrinted>
  <dcterms:created xsi:type="dcterms:W3CDTF">2002-12-11T06:19:41Z</dcterms:created>
  <dcterms:modified xsi:type="dcterms:W3CDTF">2024-05-06T11:21:49Z</dcterms:modified>
</cp:coreProperties>
</file>